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3" windowWidth="14803" windowHeight="7954"/>
  </bookViews>
  <sheets>
    <sheet name="Table1 (2)" sheetId="2" r:id="rId1"/>
    <sheet name="Table1" sheetId="1" r:id="rId2"/>
  </sheets>
  <definedNames>
    <definedName name="_xlnm.Print_Titles" localSheetId="0">'Table1 (2)'!$6:$9</definedName>
    <definedName name="_xlnm.Print_Area" localSheetId="0">'Table1 (2)'!$A$1:$M$62</definedName>
  </definedNames>
  <calcPr calcId="162913"/>
</workbook>
</file>

<file path=xl/calcChain.xml><?xml version="1.0" encoding="utf-8"?>
<calcChain xmlns="http://schemas.openxmlformats.org/spreadsheetml/2006/main">
  <c r="M62" i="2" l="1"/>
  <c r="M11" i="2"/>
  <c r="M20" i="2"/>
  <c r="M23" i="2"/>
  <c r="M30" i="2"/>
  <c r="M37" i="2"/>
  <c r="M44" i="2"/>
  <c r="M47" i="2"/>
  <c r="M53" i="2"/>
  <c r="M57" i="2"/>
  <c r="M61" i="2"/>
  <c r="M59" i="2"/>
  <c r="M58" i="2"/>
  <c r="M56" i="2"/>
  <c r="M55" i="2"/>
  <c r="M54" i="2"/>
  <c r="M52" i="2"/>
  <c r="M51" i="2"/>
  <c r="M50" i="2"/>
  <c r="M49" i="2"/>
  <c r="M48" i="2"/>
  <c r="M46" i="2"/>
  <c r="M45" i="2"/>
  <c r="M43" i="2"/>
  <c r="M42" i="2"/>
  <c r="M41" i="2"/>
  <c r="M40" i="2"/>
  <c r="M39" i="2"/>
  <c r="M38" i="2"/>
  <c r="M34" i="2"/>
  <c r="M33" i="2"/>
  <c r="M32" i="2"/>
  <c r="M31" i="2"/>
  <c r="M29" i="2"/>
  <c r="M28" i="2"/>
  <c r="M27" i="2"/>
  <c r="M26" i="2"/>
  <c r="M25" i="2"/>
  <c r="M24" i="2"/>
  <c r="M22" i="2"/>
  <c r="M21" i="2"/>
  <c r="M13" i="2"/>
  <c r="M14" i="2"/>
  <c r="M15" i="2"/>
  <c r="M16" i="2"/>
  <c r="M17" i="2"/>
  <c r="M18" i="2"/>
  <c r="M19" i="2"/>
  <c r="M12" i="2"/>
  <c r="L61" i="2" l="1"/>
  <c r="L60" i="2" s="1"/>
  <c r="K60" i="2"/>
  <c r="L59" i="2"/>
  <c r="L58" i="2"/>
  <c r="K57" i="2"/>
  <c r="L56" i="2"/>
  <c r="L55" i="2"/>
  <c r="L54" i="2"/>
  <c r="K53" i="2"/>
  <c r="L52" i="2"/>
  <c r="L51" i="2"/>
  <c r="L50" i="2"/>
  <c r="L49" i="2"/>
  <c r="L48" i="2"/>
  <c r="K47" i="2"/>
  <c r="L46" i="2"/>
  <c r="L45" i="2"/>
  <c r="K44" i="2"/>
  <c r="L43" i="2"/>
  <c r="L42" i="2"/>
  <c r="L41" i="2"/>
  <c r="L40" i="2"/>
  <c r="L39" i="2"/>
  <c r="L38" i="2"/>
  <c r="K37" i="2"/>
  <c r="L36" i="2"/>
  <c r="L35" i="2" s="1"/>
  <c r="K35" i="2"/>
  <c r="L34" i="2"/>
  <c r="L33" i="2"/>
  <c r="L32" i="2"/>
  <c r="L31" i="2"/>
  <c r="K30" i="2"/>
  <c r="L29" i="2"/>
  <c r="L28" i="2"/>
  <c r="L27" i="2"/>
  <c r="L26" i="2"/>
  <c r="L25" i="2"/>
  <c r="L24" i="2"/>
  <c r="K23" i="2"/>
  <c r="L22" i="2"/>
  <c r="L21" i="2"/>
  <c r="K20" i="2"/>
  <c r="L19" i="2"/>
  <c r="L18" i="2"/>
  <c r="L17" i="2"/>
  <c r="L16" i="2"/>
  <c r="L15" i="2"/>
  <c r="L14" i="2"/>
  <c r="L13" i="2"/>
  <c r="L12" i="2"/>
  <c r="K11" i="2"/>
  <c r="L57" i="2" l="1"/>
  <c r="K62" i="2"/>
  <c r="L53" i="2"/>
  <c r="L47" i="2"/>
  <c r="L44" i="2"/>
  <c r="L37" i="2"/>
  <c r="L30" i="2"/>
  <c r="L20" i="2"/>
  <c r="L11" i="2"/>
  <c r="M60" i="2"/>
  <c r="J61" i="2"/>
  <c r="J60" i="2" s="1"/>
  <c r="H61" i="2"/>
  <c r="H60" i="2" s="1"/>
  <c r="F61" i="2"/>
  <c r="F60" i="2" s="1"/>
  <c r="I60" i="2"/>
  <c r="G60" i="2"/>
  <c r="E60" i="2"/>
  <c r="D60" i="2"/>
  <c r="J59" i="2"/>
  <c r="H59" i="2"/>
  <c r="F59" i="2"/>
  <c r="J58" i="2"/>
  <c r="H58" i="2"/>
  <c r="F58" i="2"/>
  <c r="I57" i="2"/>
  <c r="G57" i="2"/>
  <c r="E57" i="2"/>
  <c r="D57" i="2"/>
  <c r="J56" i="2"/>
  <c r="H56" i="2"/>
  <c r="F56" i="2"/>
  <c r="J55" i="2"/>
  <c r="H55" i="2"/>
  <c r="F55" i="2"/>
  <c r="J54" i="2"/>
  <c r="H54" i="2"/>
  <c r="F54" i="2"/>
  <c r="I53" i="2"/>
  <c r="G53" i="2"/>
  <c r="E53" i="2"/>
  <c r="D53" i="2"/>
  <c r="J52" i="2"/>
  <c r="H52" i="2"/>
  <c r="F52" i="2"/>
  <c r="J51" i="2"/>
  <c r="H51" i="2"/>
  <c r="F51" i="2"/>
  <c r="J50" i="2"/>
  <c r="H50" i="2"/>
  <c r="F50" i="2"/>
  <c r="J49" i="2"/>
  <c r="H49" i="2"/>
  <c r="F49" i="2"/>
  <c r="J48" i="2"/>
  <c r="H48" i="2"/>
  <c r="F48" i="2"/>
  <c r="I47" i="2"/>
  <c r="G47" i="2"/>
  <c r="E47" i="2"/>
  <c r="D47" i="2"/>
  <c r="J46" i="2"/>
  <c r="H46" i="2"/>
  <c r="F46" i="2"/>
  <c r="J45" i="2"/>
  <c r="H45" i="2"/>
  <c r="F45" i="2"/>
  <c r="I44" i="2"/>
  <c r="G44" i="2"/>
  <c r="E44" i="2"/>
  <c r="D44" i="2"/>
  <c r="J43" i="2"/>
  <c r="H43" i="2"/>
  <c r="F43" i="2"/>
  <c r="J42" i="2"/>
  <c r="H42" i="2"/>
  <c r="F42" i="2"/>
  <c r="J41" i="2"/>
  <c r="H41" i="2"/>
  <c r="F41" i="2"/>
  <c r="J40" i="2"/>
  <c r="H40" i="2"/>
  <c r="F40" i="2"/>
  <c r="J39" i="2"/>
  <c r="H39" i="2"/>
  <c r="F39" i="2"/>
  <c r="J38" i="2"/>
  <c r="H38" i="2"/>
  <c r="F38" i="2"/>
  <c r="I37" i="2"/>
  <c r="G37" i="2"/>
  <c r="E37" i="2"/>
  <c r="D37" i="2"/>
  <c r="M36" i="2"/>
  <c r="J36" i="2"/>
  <c r="J35" i="2" s="1"/>
  <c r="H36" i="2"/>
  <c r="H35" i="2" s="1"/>
  <c r="F36" i="2"/>
  <c r="F35" i="2" s="1"/>
  <c r="I35" i="2"/>
  <c r="G35" i="2"/>
  <c r="E35" i="2"/>
  <c r="D35" i="2"/>
  <c r="J34" i="2"/>
  <c r="H34" i="2"/>
  <c r="F34" i="2"/>
  <c r="J33" i="2"/>
  <c r="H33" i="2"/>
  <c r="F33" i="2"/>
  <c r="J32" i="2"/>
  <c r="H32" i="2"/>
  <c r="F32" i="2"/>
  <c r="J31" i="2"/>
  <c r="H31" i="2"/>
  <c r="F31" i="2"/>
  <c r="I30" i="2"/>
  <c r="G30" i="2"/>
  <c r="E30" i="2"/>
  <c r="D30" i="2"/>
  <c r="J29" i="2"/>
  <c r="H29" i="2"/>
  <c r="F29" i="2"/>
  <c r="J28" i="2"/>
  <c r="H28" i="2"/>
  <c r="F28" i="2"/>
  <c r="J27" i="2"/>
  <c r="H27" i="2"/>
  <c r="F27" i="2"/>
  <c r="J26" i="2"/>
  <c r="H26" i="2"/>
  <c r="F26" i="2"/>
  <c r="J25" i="2"/>
  <c r="H25" i="2"/>
  <c r="F25" i="2"/>
  <c r="J24" i="2"/>
  <c r="H24" i="2"/>
  <c r="F24" i="2"/>
  <c r="I23" i="2"/>
  <c r="L23" i="2" s="1"/>
  <c r="G23" i="2"/>
  <c r="E23" i="2"/>
  <c r="D23" i="2"/>
  <c r="J22" i="2"/>
  <c r="H22" i="2"/>
  <c r="F22" i="2"/>
  <c r="J21" i="2"/>
  <c r="H21" i="2"/>
  <c r="F21" i="2"/>
  <c r="I20" i="2"/>
  <c r="G20" i="2"/>
  <c r="E20" i="2"/>
  <c r="D20" i="2"/>
  <c r="J19" i="2"/>
  <c r="H19" i="2"/>
  <c r="F19" i="2"/>
  <c r="J18" i="2"/>
  <c r="H18" i="2"/>
  <c r="F18" i="2"/>
  <c r="J17" i="2"/>
  <c r="H17" i="2"/>
  <c r="F17" i="2"/>
  <c r="J16" i="2"/>
  <c r="H16" i="2"/>
  <c r="F16" i="2"/>
  <c r="J15" i="2"/>
  <c r="H15" i="2"/>
  <c r="F15" i="2"/>
  <c r="J14" i="2"/>
  <c r="H14" i="2"/>
  <c r="F14" i="2"/>
  <c r="J13" i="2"/>
  <c r="H13" i="2"/>
  <c r="F13" i="2"/>
  <c r="J12" i="2"/>
  <c r="H12" i="2"/>
  <c r="F12" i="2"/>
  <c r="I11" i="2"/>
  <c r="G11" i="2"/>
  <c r="E11" i="2"/>
  <c r="D11" i="2"/>
  <c r="F53" i="2" l="1"/>
  <c r="H57" i="2"/>
  <c r="F44" i="2"/>
  <c r="J20" i="2"/>
  <c r="L62" i="2"/>
  <c r="J44" i="2"/>
  <c r="J57" i="2"/>
  <c r="J53" i="2"/>
  <c r="J37" i="2"/>
  <c r="H53" i="2"/>
  <c r="H47" i="2"/>
  <c r="H44" i="2"/>
  <c r="F37" i="2"/>
  <c r="F23" i="2"/>
  <c r="H23" i="2"/>
  <c r="H11" i="2"/>
  <c r="F57" i="2"/>
  <c r="F47" i="2"/>
  <c r="F30" i="2"/>
  <c r="F20" i="2"/>
  <c r="F11" i="2"/>
  <c r="J47" i="2"/>
  <c r="J30" i="2"/>
  <c r="H37" i="2"/>
  <c r="G62" i="2"/>
  <c r="H30" i="2"/>
  <c r="M35" i="2"/>
  <c r="I62" i="2"/>
  <c r="J23" i="2"/>
  <c r="E62" i="2"/>
  <c r="H20" i="2"/>
  <c r="D62" i="2"/>
  <c r="J11" i="2"/>
  <c r="H16" i="1"/>
  <c r="F62" i="2" l="1"/>
  <c r="H62" i="2"/>
  <c r="J62" i="2"/>
  <c r="F32" i="1"/>
  <c r="F31" i="1"/>
  <c r="O61" i="1"/>
  <c r="O59" i="1"/>
  <c r="O58" i="1"/>
  <c r="O56" i="1"/>
  <c r="O55" i="1"/>
  <c r="O54" i="1"/>
  <c r="O52" i="1"/>
  <c r="O51" i="1"/>
  <c r="O50" i="1"/>
  <c r="O49" i="1"/>
  <c r="O48" i="1"/>
  <c r="O46" i="1"/>
  <c r="O45" i="1"/>
  <c r="O43" i="1"/>
  <c r="O42" i="1"/>
  <c r="O41" i="1"/>
  <c r="O40" i="1"/>
  <c r="O39" i="1"/>
  <c r="O38" i="1"/>
  <c r="O36" i="1"/>
  <c r="O34" i="1"/>
  <c r="O33" i="1"/>
  <c r="O32" i="1"/>
  <c r="O31" i="1"/>
  <c r="O29" i="1"/>
  <c r="O28" i="1"/>
  <c r="O27" i="1"/>
  <c r="O26" i="1"/>
  <c r="O25" i="1"/>
  <c r="O24" i="1"/>
  <c r="O22" i="1"/>
  <c r="O21" i="1"/>
  <c r="O19" i="1"/>
  <c r="O18" i="1"/>
  <c r="O17" i="1"/>
  <c r="O16" i="1"/>
  <c r="O15" i="1"/>
  <c r="O14" i="1"/>
  <c r="O13" i="1"/>
  <c r="O12" i="1"/>
  <c r="M60" i="1" l="1"/>
  <c r="K60" i="1"/>
  <c r="I60" i="1"/>
  <c r="G60" i="1"/>
  <c r="E60" i="1"/>
  <c r="D60" i="1"/>
  <c r="M57" i="1"/>
  <c r="K57" i="1"/>
  <c r="I57" i="1"/>
  <c r="G57" i="1"/>
  <c r="E57" i="1"/>
  <c r="D57" i="1"/>
  <c r="L56" i="1"/>
  <c r="J56" i="1"/>
  <c r="M53" i="1"/>
  <c r="K53" i="1"/>
  <c r="I53" i="1"/>
  <c r="G53" i="1"/>
  <c r="E53" i="1"/>
  <c r="D53" i="1"/>
  <c r="H56" i="1"/>
  <c r="F56" i="1"/>
  <c r="M47" i="1"/>
  <c r="K47" i="1"/>
  <c r="I47" i="1"/>
  <c r="G47" i="1"/>
  <c r="E47" i="1"/>
  <c r="D47" i="1"/>
  <c r="M44" i="1"/>
  <c r="K44" i="1"/>
  <c r="I44" i="1"/>
  <c r="G44" i="1"/>
  <c r="E44" i="1"/>
  <c r="D44" i="1"/>
  <c r="M37" i="1"/>
  <c r="K37" i="1"/>
  <c r="I37" i="1"/>
  <c r="G37" i="1"/>
  <c r="E37" i="1"/>
  <c r="D37" i="1"/>
  <c r="M35" i="1"/>
  <c r="K35" i="1"/>
  <c r="I35" i="1"/>
  <c r="G35" i="1"/>
  <c r="E35" i="1"/>
  <c r="D35" i="1"/>
  <c r="O35" i="1" s="1"/>
  <c r="M30" i="1"/>
  <c r="K30" i="1"/>
  <c r="I30" i="1"/>
  <c r="G30" i="1"/>
  <c r="E30" i="1"/>
  <c r="D30" i="1"/>
  <c r="O60" i="1"/>
  <c r="N61" i="1"/>
  <c r="N60" i="1" s="1"/>
  <c r="N59" i="1"/>
  <c r="N58" i="1"/>
  <c r="N56" i="1"/>
  <c r="N55" i="1"/>
  <c r="N54" i="1"/>
  <c r="N52" i="1"/>
  <c r="N51" i="1"/>
  <c r="N50" i="1"/>
  <c r="N49" i="1"/>
  <c r="N48" i="1"/>
  <c r="N46" i="1"/>
  <c r="N45" i="1"/>
  <c r="N43" i="1"/>
  <c r="N42" i="1"/>
  <c r="N41" i="1"/>
  <c r="N40" i="1"/>
  <c r="N39" i="1"/>
  <c r="N38" i="1"/>
  <c r="N36" i="1"/>
  <c r="N35" i="1" s="1"/>
  <c r="N34" i="1"/>
  <c r="N33" i="1"/>
  <c r="N32" i="1"/>
  <c r="N31" i="1"/>
  <c r="N29" i="1"/>
  <c r="N28" i="1"/>
  <c r="N27" i="1"/>
  <c r="N26" i="1"/>
  <c r="N25" i="1"/>
  <c r="N24" i="1"/>
  <c r="L61" i="1"/>
  <c r="L60" i="1" s="1"/>
  <c r="L59" i="1"/>
  <c r="L58" i="1"/>
  <c r="L55" i="1"/>
  <c r="L54" i="1"/>
  <c r="L52" i="1"/>
  <c r="L51" i="1"/>
  <c r="L50" i="1"/>
  <c r="L49" i="1"/>
  <c r="L48" i="1"/>
  <c r="L46" i="1"/>
  <c r="L45" i="1"/>
  <c r="L43" i="1"/>
  <c r="L42" i="1"/>
  <c r="L41" i="1"/>
  <c r="L40" i="1"/>
  <c r="L39" i="1"/>
  <c r="L38" i="1"/>
  <c r="L36" i="1"/>
  <c r="L35" i="1" s="1"/>
  <c r="L34" i="1"/>
  <c r="L33" i="1"/>
  <c r="L32" i="1"/>
  <c r="L31" i="1"/>
  <c r="L29" i="1"/>
  <c r="L28" i="1"/>
  <c r="L27" i="1"/>
  <c r="L26" i="1"/>
  <c r="L25" i="1"/>
  <c r="L24" i="1"/>
  <c r="J61" i="1"/>
  <c r="J60" i="1" s="1"/>
  <c r="J59" i="1"/>
  <c r="J58" i="1"/>
  <c r="J55" i="1"/>
  <c r="J54" i="1"/>
  <c r="J52" i="1"/>
  <c r="J51" i="1"/>
  <c r="J50" i="1"/>
  <c r="J49" i="1"/>
  <c r="J48" i="1"/>
  <c r="J46" i="1"/>
  <c r="J45" i="1"/>
  <c r="J43" i="1"/>
  <c r="J42" i="1"/>
  <c r="J41" i="1"/>
  <c r="J40" i="1"/>
  <c r="J39" i="1"/>
  <c r="J38" i="1"/>
  <c r="J36" i="1"/>
  <c r="J35" i="1" s="1"/>
  <c r="J34" i="1"/>
  <c r="J33" i="1"/>
  <c r="J32" i="1"/>
  <c r="J31" i="1"/>
  <c r="J29" i="1"/>
  <c r="J28" i="1"/>
  <c r="J27" i="1"/>
  <c r="J26" i="1"/>
  <c r="J25" i="1"/>
  <c r="J24" i="1"/>
  <c r="H61" i="1"/>
  <c r="H60" i="1" s="1"/>
  <c r="H59" i="1"/>
  <c r="H58" i="1"/>
  <c r="H55" i="1"/>
  <c r="H54" i="1"/>
  <c r="H52" i="1"/>
  <c r="H51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 s="1"/>
  <c r="H34" i="1"/>
  <c r="H33" i="1"/>
  <c r="H32" i="1"/>
  <c r="H31" i="1"/>
  <c r="H29" i="1"/>
  <c r="H28" i="1"/>
  <c r="H27" i="1"/>
  <c r="H26" i="1"/>
  <c r="H25" i="1"/>
  <c r="H24" i="1"/>
  <c r="F61" i="1"/>
  <c r="F60" i="1" s="1"/>
  <c r="F59" i="1"/>
  <c r="F58" i="1"/>
  <c r="F55" i="1"/>
  <c r="F54" i="1"/>
  <c r="F52" i="1"/>
  <c r="F51" i="1"/>
  <c r="F50" i="1"/>
  <c r="F49" i="1"/>
  <c r="F48" i="1"/>
  <c r="F46" i="1"/>
  <c r="F45" i="1"/>
  <c r="F43" i="1"/>
  <c r="F42" i="1"/>
  <c r="F41" i="1"/>
  <c r="F40" i="1"/>
  <c r="F39" i="1"/>
  <c r="F38" i="1"/>
  <c r="F36" i="1"/>
  <c r="F35" i="1" s="1"/>
  <c r="F34" i="1"/>
  <c r="F33" i="1"/>
  <c r="F29" i="1"/>
  <c r="F28" i="1"/>
  <c r="F27" i="1"/>
  <c r="F26" i="1"/>
  <c r="F25" i="1"/>
  <c r="F24" i="1"/>
  <c r="M23" i="1"/>
  <c r="K23" i="1"/>
  <c r="I23" i="1"/>
  <c r="G23" i="1"/>
  <c r="E23" i="1"/>
  <c r="D23" i="1"/>
  <c r="L57" i="1" l="1"/>
  <c r="H57" i="1"/>
  <c r="J47" i="1"/>
  <c r="N37" i="1"/>
  <c r="J37" i="1"/>
  <c r="F44" i="1"/>
  <c r="F37" i="1"/>
  <c r="N53" i="1"/>
  <c r="F53" i="1"/>
  <c r="F57" i="1"/>
  <c r="J57" i="1"/>
  <c r="O57" i="1"/>
  <c r="N57" i="1"/>
  <c r="H53" i="1"/>
  <c r="J53" i="1"/>
  <c r="O53" i="1"/>
  <c r="L53" i="1"/>
  <c r="F47" i="1"/>
  <c r="H47" i="1"/>
  <c r="N47" i="1"/>
  <c r="O47" i="1"/>
  <c r="L47" i="1"/>
  <c r="H37" i="1"/>
  <c r="J44" i="1"/>
  <c r="L37" i="1"/>
  <c r="L44" i="1"/>
  <c r="O37" i="1"/>
  <c r="N44" i="1"/>
  <c r="O44" i="1"/>
  <c r="H44" i="1"/>
  <c r="F30" i="1"/>
  <c r="J30" i="1"/>
  <c r="N23" i="1"/>
  <c r="J23" i="1"/>
  <c r="F23" i="1"/>
  <c r="H30" i="1"/>
  <c r="L23" i="1"/>
  <c r="O23" i="1"/>
  <c r="O30" i="1"/>
  <c r="N30" i="1"/>
  <c r="L30" i="1"/>
  <c r="H23" i="1"/>
  <c r="N22" i="1" l="1"/>
  <c r="N21" i="1"/>
  <c r="L22" i="1"/>
  <c r="L21" i="1"/>
  <c r="J22" i="1"/>
  <c r="J21" i="1"/>
  <c r="H22" i="1"/>
  <c r="H21" i="1"/>
  <c r="F22" i="1"/>
  <c r="F21" i="1"/>
  <c r="O20" i="1"/>
  <c r="M20" i="1"/>
  <c r="K20" i="1"/>
  <c r="I20" i="1"/>
  <c r="G20" i="1"/>
  <c r="E20" i="1"/>
  <c r="D20" i="1"/>
  <c r="N19" i="1"/>
  <c r="N18" i="1"/>
  <c r="N17" i="1"/>
  <c r="N16" i="1"/>
  <c r="N15" i="1"/>
  <c r="N14" i="1"/>
  <c r="N13" i="1"/>
  <c r="N12" i="1"/>
  <c r="L19" i="1"/>
  <c r="L18" i="1"/>
  <c r="L17" i="1"/>
  <c r="L16" i="1"/>
  <c r="L15" i="1"/>
  <c r="L14" i="1"/>
  <c r="L13" i="1"/>
  <c r="L12" i="1"/>
  <c r="J19" i="1"/>
  <c r="J18" i="1"/>
  <c r="J17" i="1"/>
  <c r="J16" i="1"/>
  <c r="J15" i="1"/>
  <c r="J14" i="1"/>
  <c r="J13" i="1"/>
  <c r="J12" i="1"/>
  <c r="H19" i="1"/>
  <c r="H18" i="1"/>
  <c r="H17" i="1"/>
  <c r="H15" i="1"/>
  <c r="H14" i="1"/>
  <c r="H13" i="1"/>
  <c r="H12" i="1"/>
  <c r="M11" i="1"/>
  <c r="M62" i="1" s="1"/>
  <c r="K11" i="1"/>
  <c r="K62" i="1" s="1"/>
  <c r="I11" i="1"/>
  <c r="G11" i="1"/>
  <c r="E11" i="1"/>
  <c r="E62" i="1" s="1"/>
  <c r="D11" i="1"/>
  <c r="F19" i="1"/>
  <c r="F18" i="1"/>
  <c r="F17" i="1"/>
  <c r="F16" i="1"/>
  <c r="F15" i="1"/>
  <c r="F14" i="1"/>
  <c r="F13" i="1"/>
  <c r="F12" i="1"/>
  <c r="G62" i="1" l="1"/>
  <c r="D62" i="1"/>
  <c r="I62" i="1"/>
  <c r="H20" i="1"/>
  <c r="J20" i="1"/>
  <c r="F20" i="1"/>
  <c r="L20" i="1"/>
  <c r="H11" i="1"/>
  <c r="H62" i="1" s="1"/>
  <c r="J11" i="1"/>
  <c r="J62" i="1" s="1"/>
  <c r="L11" i="1"/>
  <c r="N11" i="1"/>
  <c r="N20" i="1"/>
  <c r="F11" i="1"/>
  <c r="O11" i="1"/>
  <c r="O62" i="1" s="1"/>
  <c r="L62" i="1" l="1"/>
  <c r="F62" i="1"/>
  <c r="N62" i="1"/>
</calcChain>
</file>

<file path=xl/sharedStrings.xml><?xml version="1.0" encoding="utf-8"?>
<sst xmlns="http://schemas.openxmlformats.org/spreadsheetml/2006/main" count="369" uniqueCount="107">
  <si>
    <t/>
  </si>
  <si>
    <t>(тыс.рублей)</t>
  </si>
  <si>
    <t>Итого изменений</t>
  </si>
  <si>
    <t>1</t>
  </si>
  <si>
    <t>2</t>
  </si>
  <si>
    <t>3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</si>
  <si>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</si>
  <si>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</si>
  <si>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</si>
  <si>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</si>
  <si>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</si>
  <si>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</si>
  <si>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</si>
  <si>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</si>
  <si>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</si>
  <si>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</si>
  <si>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</si>
  <si>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</si>
  <si>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</si>
  <si>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</si>
  <si>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</si>
  <si>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</si>
  <si>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</si>
  <si>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</si>
  <si>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</si>
  <si>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</si>
  <si>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</si>
  <si>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</si>
  <si>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</si>
  <si>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</si>
  <si>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</si>
  <si>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</si>
  <si>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</si>
  <si>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</si>
  <si>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</si>
  <si>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</si>
  <si>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</si>
  <si>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</si>
  <si>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</si>
  <si>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</si>
  <si>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</si>
  <si>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</si>
  <si>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</si>
  <si>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</si>
  <si>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</si>
  <si>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</si>
  <si>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</si>
  <si>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</si>
  <si>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</si>
  <si>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</si>
  <si>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</si>
  <si>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</si>
  <si>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</si>
  <si>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</si>
  <si>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</si>
  <si>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</si>
  <si>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</si>
  <si>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</si>
  <si>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</si>
  <si>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</si>
  <si>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</si>
  <si>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</si>
  <si>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</si>
  <si>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</si>
  <si>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</si>
  <si>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</si>
  <si>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</si>
  <si>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</si>
  <si>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</si>
  <si>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</si>
  <si>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5=4-3</t>
  </si>
  <si>
    <t>7=6-4</t>
  </si>
  <si>
    <t>9=8-6</t>
  </si>
  <si>
    <t>11=10-8</t>
  </si>
  <si>
    <t>13=12-10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</si>
  <si>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</si>
  <si>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</si>
  <si>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Уточненный план</t>
  </si>
  <si>
    <t>изменение 1</t>
  </si>
  <si>
    <t>изменение 2</t>
  </si>
  <si>
    <t>изменение 3</t>
  </si>
  <si>
    <t>изменение 4</t>
  </si>
  <si>
    <t>изменение 5</t>
  </si>
  <si>
    <t>Первонача-льный план</t>
  </si>
  <si>
    <t>Отклонение</t>
  </si>
  <si>
    <t>Наименование показателя</t>
  </si>
  <si>
    <t>Раз-дел</t>
  </si>
  <si>
    <t>Под-раз-дел</t>
  </si>
  <si>
    <t xml:space="preserve">Решение Собрания от 24.12.2020 № 6.31-1 </t>
  </si>
  <si>
    <t xml:space="preserve">Информация к отчету об исполнении  бюджета муниципального образования городской округ "Охинский" за 2020 год </t>
  </si>
  <si>
    <t>12=10-3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</si>
  <si>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</si>
  <si>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Информация к отчету об исполнении  бюджета муниципального образования городской округ "Охинский" за 2022 год </t>
  </si>
  <si>
    <t>Сведения об изменениях, вносимых в Решение Собрания муниципального образования городской округ "Охинский" от 23.12.2021 № 6.50-1 "О бюджете муниципального образования городской округ «Охинский» на 2022 год и на плановый период 2023 и 2024 годов" по разделам и подразделам классификации расходов бюджета на 2022 год</t>
  </si>
  <si>
    <t xml:space="preserve">Решение Собрания от 23.12.2021                      № 6.50-1 </t>
  </si>
  <si>
    <t xml:space="preserve">Решение Собрания  от 25.02.2022                 № 6.53-1 </t>
  </si>
  <si>
    <t>Решение Собрания  от 28.06.2022                       № 6.56-1</t>
  </si>
  <si>
    <t>Решение Собрания от 10.11.2022                  № 6.62-1</t>
  </si>
  <si>
    <t xml:space="preserve">Решение Собрания от 26.12.2022                 № 6.65-1 </t>
  </si>
  <si>
    <t>14=12-3</t>
  </si>
  <si>
    <t xml:space="preserve">Информация к отчету об исполнении  бюджета муниципального образования городской округ "Охинский" за 2024 год </t>
  </si>
  <si>
    <t>Сведения об изменениях, вносимых в Решение Собрания муниципального образования городской округ "Охинский" от 21.12.2023 № 7.7-1 "О бюджете муниципального образования городской округ «Охинский» на 2024 год и на плановый период 2025 и 2026 годов" по разделам и подразделам классификации расходов бюджета на 2024 год</t>
  </si>
  <si>
    <t xml:space="preserve">Решение Собрания от 21.12.2023
№ 7.7-1 </t>
  </si>
  <si>
    <t xml:space="preserve">Решение Собрания от 12.03.2024
№ 7.12-1 </t>
  </si>
  <si>
    <t>Решение Собрания от 20.06.2024
№ 7.17-1</t>
  </si>
  <si>
    <t>Решение Собрания от 17.10.2024
№ 7.22-1</t>
  </si>
  <si>
    <t>Решение Собрания от 19.12.2024
№ 7.26-1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</si>
</sst>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#,##0.0"/>
    <numFmt numFmtId="166" formatCode="#,##0.0_ ;\-#,##0.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164" fontId="0" fillId="0" borderId="0">
      <alignment vertical="top" wrapText="1"/>
    </xf>
    <xf numFmtId="0" fontId="8" fillId="0" borderId="0" applyNumberFormat="0" applyFont="0" applyFill="0" applyBorder="0" applyAlignment="0" applyProtection="0">
      <alignment vertical="top"/>
    </xf>
    <xf numFmtId="4" fontId="11" fillId="3" borderId="1">
      <alignment horizontal="right" vertical="top" shrinkToFit="1"/>
    </xf>
  </cellStyleXfs>
  <cellXfs count="85"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center" wrapText="1"/>
    </xf>
    <xf numFmtId="166" fontId="0" fillId="0" borderId="0" xfId="0" applyNumberFormat="1" applyFont="1" applyFill="1" applyBorder="1" applyAlignment="1">
      <alignment horizontal="right" vertical="center" wrapText="1"/>
    </xf>
    <xf numFmtId="164" fontId="4" fillId="2" borderId="4" xfId="0" applyFont="1" applyFill="1" applyBorder="1" applyAlignment="1">
      <alignment horizontal="left" vertical="top" wrapText="1"/>
    </xf>
    <xf numFmtId="164" fontId="7" fillId="2" borderId="4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 readingOrder="1"/>
    </xf>
    <xf numFmtId="165" fontId="6" fillId="2" borderId="4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164" fontId="3" fillId="2" borderId="0" xfId="0" applyNumberFormat="1" applyFont="1" applyFill="1" applyAlignment="1">
      <alignment vertical="top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2" borderId="8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right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0" fillId="2" borderId="7" xfId="0" applyNumberFormat="1" applyFont="1" applyFill="1" applyBorder="1" applyAlignment="1">
      <alignment horizontal="left" vertical="center" wrapText="1"/>
    </xf>
    <xf numFmtId="165" fontId="5" fillId="2" borderId="4" xfId="0" applyNumberFormat="1" applyFont="1" applyFill="1" applyBorder="1" applyAlignment="1">
      <alignment horizontal="center" vertical="center" wrapText="1" readingOrder="1"/>
    </xf>
    <xf numFmtId="165" fontId="5" fillId="2" borderId="3" xfId="0" applyNumberFormat="1" applyFont="1" applyFill="1" applyBorder="1" applyAlignment="1">
      <alignment horizontal="center" vertical="center" wrapText="1" readingOrder="1"/>
    </xf>
    <xf numFmtId="0" fontId="1" fillId="2" borderId="7" xfId="0" applyNumberFormat="1" applyFont="1" applyFill="1" applyBorder="1" applyAlignment="1">
      <alignment horizontal="left" vertical="center" wrapText="1"/>
    </xf>
    <xf numFmtId="166" fontId="10" fillId="2" borderId="15" xfId="0" applyNumberFormat="1" applyFont="1" applyFill="1" applyBorder="1" applyAlignment="1">
      <alignment horizontal="center" vertical="center" wrapText="1"/>
    </xf>
    <xf numFmtId="166" fontId="5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164" fontId="7" fillId="2" borderId="8" xfId="0" applyFont="1" applyFill="1" applyBorder="1" applyAlignment="1">
      <alignment horizontal="center" vertical="top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top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right" wrapText="1"/>
    </xf>
    <xf numFmtId="0" fontId="2" fillId="2" borderId="0" xfId="0" applyNumberFormat="1" applyFont="1" applyFill="1" applyBorder="1" applyAlignment="1">
      <alignment horizontal="right" wrapText="1"/>
    </xf>
    <xf numFmtId="0" fontId="2" fillId="2" borderId="22" xfId="0" applyNumberFormat="1" applyFont="1" applyFill="1" applyBorder="1" applyAlignment="1">
      <alignment horizontal="center" vertical="top" wrapText="1"/>
    </xf>
    <xf numFmtId="0" fontId="2" fillId="2" borderId="16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23" xfId="0" applyNumberFormat="1" applyFont="1" applyFill="1" applyBorder="1" applyAlignment="1">
      <alignment horizontal="center" vertical="top" wrapText="1"/>
    </xf>
    <xf numFmtId="0" fontId="2" fillId="2" borderId="24" xfId="0" applyNumberFormat="1" applyFont="1" applyFill="1" applyBorder="1" applyAlignment="1">
      <alignment horizontal="center" vertical="top" wrapText="1"/>
    </xf>
    <xf numFmtId="0" fontId="2" fillId="2" borderId="13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wrapText="1"/>
    </xf>
    <xf numFmtId="164" fontId="7" fillId="2" borderId="19" xfId="0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164" fontId="9" fillId="2" borderId="8" xfId="0" applyFont="1" applyFill="1" applyBorder="1" applyAlignment="1">
      <alignment horizontal="center" vertical="top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top" wrapText="1"/>
    </xf>
    <xf numFmtId="0" fontId="2" fillId="2" borderId="15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vertical="top" wrapText="1"/>
    </xf>
    <xf numFmtId="0" fontId="1" fillId="2" borderId="2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>
      <alignment horizontal="center" vertical="top" wrapText="1"/>
    </xf>
    <xf numFmtId="0" fontId="7" fillId="2" borderId="0" xfId="0" applyNumberFormat="1" applyFont="1" applyFill="1" applyBorder="1" applyAlignment="1">
      <alignment horizontal="center" vertical="top" wrapText="1"/>
    </xf>
    <xf numFmtId="0" fontId="7" fillId="2" borderId="12" xfId="0" applyNumberFormat="1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top" wrapText="1"/>
    </xf>
    <xf numFmtId="0" fontId="7" fillId="2" borderId="17" xfId="0" applyNumberFormat="1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0" fontId="7" fillId="2" borderId="5" xfId="0" applyNumberFormat="1" applyFont="1" applyFill="1" applyBorder="1" applyAlignment="1">
      <alignment horizontal="center" vertical="top" wrapText="1"/>
    </xf>
    <xf numFmtId="0" fontId="7" fillId="2" borderId="13" xfId="0" applyNumberFormat="1" applyFont="1" applyFill="1" applyBorder="1" applyAlignment="1">
      <alignment horizontal="center" vertical="top" wrapText="1"/>
    </xf>
    <xf numFmtId="0" fontId="7" fillId="2" borderId="11" xfId="0" applyNumberFormat="1" applyFont="1" applyFill="1" applyBorder="1" applyAlignment="1">
      <alignment horizontal="center" vertical="top" wrapText="1"/>
    </xf>
  </cellXfs>
  <cellStyles count="3">
    <cellStyle name="xl38" xfId="2"/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="90" zoomScaleNormal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4" sqref="A4:M4"/>
    </sheetView>
  </sheetViews>
  <sheetFormatPr defaultRowHeight="12.9" x14ac:dyDescent="0.35"/>
  <cols>
    <col min="1" max="1" width="45.08984375" customWidth="1"/>
    <col min="2" max="2" width="5.08984375" customWidth="1"/>
    <col min="3" max="3" width="6.36328125" customWidth="1"/>
    <col min="4" max="4" width="14.7265625" style="2" customWidth="1"/>
    <col min="5" max="5" width="15.4531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3" width="17" style="2" customWidth="1"/>
  </cols>
  <sheetData>
    <row r="1" spans="1:15" ht="50.15" customHeight="1" x14ac:dyDescent="0.35">
      <c r="A1" t="s">
        <v>0</v>
      </c>
      <c r="J1" s="45" t="s">
        <v>100</v>
      </c>
      <c r="K1" s="45"/>
      <c r="L1" s="45"/>
    </row>
    <row r="4" spans="1:15" ht="43.4" customHeight="1" x14ac:dyDescent="0.35">
      <c r="A4" s="46" t="s">
        <v>101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3"/>
      <c r="O4" s="11"/>
    </row>
    <row r="5" spans="1:15" ht="19.5" customHeight="1" x14ac:dyDescent="0.4">
      <c r="A5" s="47" t="s">
        <v>1</v>
      </c>
      <c r="B5" s="47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5" ht="19.5" customHeight="1" x14ac:dyDescent="0.35">
      <c r="A6" s="72" t="s">
        <v>85</v>
      </c>
      <c r="B6" s="49" t="s">
        <v>86</v>
      </c>
      <c r="C6" s="52" t="s">
        <v>87</v>
      </c>
      <c r="D6" s="73" t="s">
        <v>83</v>
      </c>
      <c r="E6" s="74" t="s">
        <v>77</v>
      </c>
      <c r="F6" s="74"/>
      <c r="G6" s="74"/>
      <c r="H6" s="74"/>
      <c r="I6" s="74"/>
      <c r="J6" s="74"/>
      <c r="K6" s="74"/>
      <c r="L6" s="74"/>
      <c r="M6" s="74"/>
    </row>
    <row r="7" spans="1:15" ht="19.5" customHeight="1" x14ac:dyDescent="0.35">
      <c r="A7" s="75"/>
      <c r="B7" s="50"/>
      <c r="C7" s="53"/>
      <c r="D7" s="73"/>
      <c r="E7" s="56" t="s">
        <v>78</v>
      </c>
      <c r="F7" s="35"/>
      <c r="G7" s="35" t="s">
        <v>79</v>
      </c>
      <c r="H7" s="35"/>
      <c r="I7" s="35" t="s">
        <v>80</v>
      </c>
      <c r="J7" s="35"/>
      <c r="K7" s="35" t="s">
        <v>81</v>
      </c>
      <c r="L7" s="35"/>
      <c r="M7" s="76" t="s">
        <v>2</v>
      </c>
    </row>
    <row r="8" spans="1:15" ht="34.950000000000003" customHeight="1" x14ac:dyDescent="0.35">
      <c r="A8" s="75"/>
      <c r="B8" s="50"/>
      <c r="C8" s="53"/>
      <c r="D8" s="77" t="s">
        <v>102</v>
      </c>
      <c r="E8" s="76" t="s">
        <v>103</v>
      </c>
      <c r="F8" s="78" t="s">
        <v>84</v>
      </c>
      <c r="G8" s="79" t="s">
        <v>104</v>
      </c>
      <c r="H8" s="76" t="s">
        <v>84</v>
      </c>
      <c r="I8" s="80" t="s">
        <v>105</v>
      </c>
      <c r="J8" s="76" t="s">
        <v>84</v>
      </c>
      <c r="K8" s="80" t="s">
        <v>106</v>
      </c>
      <c r="L8" s="76" t="s">
        <v>84</v>
      </c>
      <c r="M8" s="76"/>
    </row>
    <row r="9" spans="1:15" ht="31.5" customHeight="1" x14ac:dyDescent="0.35">
      <c r="A9" s="81"/>
      <c r="B9" s="51"/>
      <c r="C9" s="54"/>
      <c r="D9" s="82"/>
      <c r="E9" s="76"/>
      <c r="F9" s="83"/>
      <c r="G9" s="84"/>
      <c r="H9" s="76"/>
      <c r="I9" s="82"/>
      <c r="J9" s="76"/>
      <c r="K9" s="82"/>
      <c r="L9" s="76"/>
      <c r="M9" s="76"/>
    </row>
    <row r="10" spans="1:15" ht="14.5" customHeight="1" x14ac:dyDescent="0.35">
      <c r="A10" s="32" t="s">
        <v>3</v>
      </c>
      <c r="B10" s="39" t="s">
        <v>4</v>
      </c>
      <c r="C10" s="39"/>
      <c r="D10" s="32" t="s">
        <v>5</v>
      </c>
      <c r="E10" s="16">
        <v>4</v>
      </c>
      <c r="F10" s="32" t="s">
        <v>70</v>
      </c>
      <c r="G10" s="32">
        <v>6</v>
      </c>
      <c r="H10" s="16" t="s">
        <v>71</v>
      </c>
      <c r="I10" s="32">
        <v>8</v>
      </c>
      <c r="J10" s="32" t="s">
        <v>72</v>
      </c>
      <c r="K10" s="33">
        <v>10</v>
      </c>
      <c r="L10" s="33" t="s">
        <v>73</v>
      </c>
      <c r="M10" s="16" t="s">
        <v>99</v>
      </c>
    </row>
    <row r="11" spans="1:15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358934.8</v>
      </c>
      <c r="E11" s="20">
        <f t="shared" si="0"/>
        <v>391753.80000000005</v>
      </c>
      <c r="F11" s="13">
        <f>SUM(F12:F19)</f>
        <v>32819.000000000015</v>
      </c>
      <c r="G11" s="20">
        <f t="shared" ref="G11:J11" si="1">SUM(G12:G19)</f>
        <v>448251.80000000005</v>
      </c>
      <c r="H11" s="13">
        <f t="shared" si="1"/>
        <v>56497.999999999971</v>
      </c>
      <c r="I11" s="20">
        <f t="shared" si="1"/>
        <v>449998.5</v>
      </c>
      <c r="J11" s="13">
        <f t="shared" si="1"/>
        <v>1746.6999999999953</v>
      </c>
      <c r="K11" s="20">
        <f t="shared" ref="K11:L11" si="2">SUM(K12:K19)</f>
        <v>454167.4</v>
      </c>
      <c r="L11" s="13">
        <f t="shared" si="2"/>
        <v>4168.9000000000124</v>
      </c>
      <c r="M11" s="13">
        <f>SUM(M12:M19)</f>
        <v>95232.599999999991</v>
      </c>
    </row>
    <row r="12" spans="1:15" ht="40.5" customHeight="1" x14ac:dyDescent="0.35">
      <c r="A12" s="21" t="s">
        <v>14</v>
      </c>
      <c r="B12" s="22" t="s">
        <v>12</v>
      </c>
      <c r="C12" s="23" t="s">
        <v>15</v>
      </c>
      <c r="D12" s="24">
        <v>10216.1</v>
      </c>
      <c r="E12" s="6">
        <v>10216.1</v>
      </c>
      <c r="F12" s="12">
        <f>E12-D12</f>
        <v>0</v>
      </c>
      <c r="G12" s="6">
        <v>10216.1</v>
      </c>
      <c r="H12" s="12">
        <f>G12-E12</f>
        <v>0</v>
      </c>
      <c r="I12" s="6">
        <v>10549.2</v>
      </c>
      <c r="J12" s="12">
        <f>I12-G12</f>
        <v>333.10000000000036</v>
      </c>
      <c r="K12" s="6">
        <v>11423.8</v>
      </c>
      <c r="L12" s="12">
        <f>K12-I12</f>
        <v>874.59999999999854</v>
      </c>
      <c r="M12" s="7">
        <f>K12-D12</f>
        <v>1207.6999999999989</v>
      </c>
    </row>
    <row r="13" spans="1:15" ht="51.45" x14ac:dyDescent="0.35">
      <c r="A13" s="21" t="s">
        <v>16</v>
      </c>
      <c r="B13" s="22" t="s">
        <v>12</v>
      </c>
      <c r="C13" s="23" t="s">
        <v>17</v>
      </c>
      <c r="D13" s="24">
        <v>16761.5</v>
      </c>
      <c r="E13" s="6">
        <v>16761.5</v>
      </c>
      <c r="F13" s="12">
        <f t="shared" ref="F13:F19" si="3">E13-D13</f>
        <v>0</v>
      </c>
      <c r="G13" s="6">
        <v>18362.7</v>
      </c>
      <c r="H13" s="12">
        <f t="shared" ref="H13:H19" si="4">G13-E13</f>
        <v>1601.2000000000007</v>
      </c>
      <c r="I13" s="6">
        <v>18794.400000000001</v>
      </c>
      <c r="J13" s="12">
        <f t="shared" ref="J13:J19" si="5">I13-G13</f>
        <v>431.70000000000073</v>
      </c>
      <c r="K13" s="6">
        <v>18731.7</v>
      </c>
      <c r="L13" s="12">
        <f t="shared" ref="L13:L19" si="6">K13-I13</f>
        <v>-62.700000000000728</v>
      </c>
      <c r="M13" s="7">
        <f t="shared" ref="M13:M34" si="7">K13-D13</f>
        <v>1970.2000000000007</v>
      </c>
    </row>
    <row r="14" spans="1:15" ht="51.45" x14ac:dyDescent="0.35">
      <c r="A14" s="21" t="s">
        <v>18</v>
      </c>
      <c r="B14" s="22" t="s">
        <v>12</v>
      </c>
      <c r="C14" s="23" t="s">
        <v>19</v>
      </c>
      <c r="D14" s="24">
        <v>120156.8</v>
      </c>
      <c r="E14" s="6">
        <v>112399.1</v>
      </c>
      <c r="F14" s="12">
        <f t="shared" si="3"/>
        <v>-7757.6999999999971</v>
      </c>
      <c r="G14" s="6">
        <v>116014.39999999999</v>
      </c>
      <c r="H14" s="12">
        <f t="shared" si="4"/>
        <v>3615.2999999999884</v>
      </c>
      <c r="I14" s="6">
        <v>117818.4</v>
      </c>
      <c r="J14" s="12">
        <f t="shared" si="5"/>
        <v>1804</v>
      </c>
      <c r="K14" s="6">
        <v>118784.4</v>
      </c>
      <c r="L14" s="12">
        <f t="shared" si="6"/>
        <v>966</v>
      </c>
      <c r="M14" s="7">
        <f t="shared" si="7"/>
        <v>-1372.4000000000087</v>
      </c>
    </row>
    <row r="15" spans="1:15" ht="14.5" customHeight="1" x14ac:dyDescent="0.35">
      <c r="A15" s="21" t="s">
        <v>20</v>
      </c>
      <c r="B15" s="22" t="s">
        <v>12</v>
      </c>
      <c r="C15" s="23" t="s">
        <v>21</v>
      </c>
      <c r="D15" s="24">
        <v>8.5</v>
      </c>
      <c r="E15" s="6">
        <v>8.5</v>
      </c>
      <c r="F15" s="12">
        <f t="shared" si="3"/>
        <v>0</v>
      </c>
      <c r="G15" s="6">
        <v>8.5</v>
      </c>
      <c r="H15" s="12">
        <f t="shared" si="4"/>
        <v>0</v>
      </c>
      <c r="I15" s="6">
        <v>8.5</v>
      </c>
      <c r="J15" s="12">
        <f t="shared" si="5"/>
        <v>0</v>
      </c>
      <c r="K15" s="6">
        <v>8.5</v>
      </c>
      <c r="L15" s="12">
        <f t="shared" si="6"/>
        <v>0</v>
      </c>
      <c r="M15" s="7">
        <f t="shared" si="7"/>
        <v>0</v>
      </c>
    </row>
    <row r="16" spans="1:15" ht="38.6" x14ac:dyDescent="0.35">
      <c r="A16" s="21" t="s">
        <v>22</v>
      </c>
      <c r="B16" s="22" t="s">
        <v>12</v>
      </c>
      <c r="C16" s="23" t="s">
        <v>23</v>
      </c>
      <c r="D16" s="24">
        <v>65034.5</v>
      </c>
      <c r="E16" s="6">
        <v>65034.5</v>
      </c>
      <c r="F16" s="12">
        <f t="shared" si="3"/>
        <v>0</v>
      </c>
      <c r="G16" s="6">
        <v>68799.199999999997</v>
      </c>
      <c r="H16" s="12">
        <f t="shared" si="4"/>
        <v>3764.6999999999971</v>
      </c>
      <c r="I16" s="6">
        <v>68799.199999999997</v>
      </c>
      <c r="J16" s="12">
        <f t="shared" si="5"/>
        <v>0</v>
      </c>
      <c r="K16" s="6">
        <v>65655.600000000006</v>
      </c>
      <c r="L16" s="12">
        <f t="shared" si="6"/>
        <v>-3143.5999999999913</v>
      </c>
      <c r="M16" s="7">
        <f t="shared" si="7"/>
        <v>621.10000000000582</v>
      </c>
    </row>
    <row r="17" spans="1:13" ht="27.45" hidden="1" customHeight="1" x14ac:dyDescent="0.35">
      <c r="A17" s="21" t="s">
        <v>24</v>
      </c>
      <c r="B17" s="22" t="s">
        <v>12</v>
      </c>
      <c r="C17" s="23" t="s">
        <v>25</v>
      </c>
      <c r="D17" s="24"/>
      <c r="E17" s="6"/>
      <c r="F17" s="12">
        <f t="shared" si="3"/>
        <v>0</v>
      </c>
      <c r="G17" s="6"/>
      <c r="H17" s="12">
        <f t="shared" si="4"/>
        <v>0</v>
      </c>
      <c r="I17" s="6"/>
      <c r="J17" s="12">
        <f t="shared" si="5"/>
        <v>0</v>
      </c>
      <c r="K17" s="6"/>
      <c r="L17" s="12">
        <f t="shared" si="6"/>
        <v>0</v>
      </c>
      <c r="M17" s="7">
        <f t="shared" si="7"/>
        <v>0</v>
      </c>
    </row>
    <row r="18" spans="1:13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3"/>
        <v>0</v>
      </c>
      <c r="G18" s="6">
        <v>5000</v>
      </c>
      <c r="H18" s="12">
        <f t="shared" si="4"/>
        <v>2000</v>
      </c>
      <c r="I18" s="6">
        <v>5000</v>
      </c>
      <c r="J18" s="12">
        <f t="shared" si="5"/>
        <v>0</v>
      </c>
      <c r="K18" s="6">
        <v>3620</v>
      </c>
      <c r="L18" s="12">
        <f t="shared" si="6"/>
        <v>-1380</v>
      </c>
      <c r="M18" s="7">
        <f t="shared" si="7"/>
        <v>620</v>
      </c>
    </row>
    <row r="19" spans="1:13" ht="14.5" customHeight="1" x14ac:dyDescent="0.35">
      <c r="A19" s="21" t="s">
        <v>27</v>
      </c>
      <c r="B19" s="22" t="s">
        <v>12</v>
      </c>
      <c r="C19" s="23" t="s">
        <v>9</v>
      </c>
      <c r="D19" s="24">
        <v>143757.4</v>
      </c>
      <c r="E19" s="6">
        <v>184334.1</v>
      </c>
      <c r="F19" s="12">
        <f t="shared" si="3"/>
        <v>40576.700000000012</v>
      </c>
      <c r="G19" s="6">
        <v>229850.9</v>
      </c>
      <c r="H19" s="12">
        <f t="shared" si="4"/>
        <v>45516.799999999988</v>
      </c>
      <c r="I19" s="6">
        <v>229028.8</v>
      </c>
      <c r="J19" s="12">
        <f t="shared" si="5"/>
        <v>-822.10000000000582</v>
      </c>
      <c r="K19" s="6">
        <v>235943.4</v>
      </c>
      <c r="L19" s="12">
        <f t="shared" si="6"/>
        <v>6914.6000000000058</v>
      </c>
      <c r="M19" s="7">
        <f t="shared" si="7"/>
        <v>92186</v>
      </c>
    </row>
    <row r="20" spans="1:13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3527.2</v>
      </c>
      <c r="E20" s="13">
        <f t="shared" ref="E20:J20" si="8">SUM(E21:E22)</f>
        <v>2645.5</v>
      </c>
      <c r="F20" s="13">
        <f t="shared" si="8"/>
        <v>-881.69999999999982</v>
      </c>
      <c r="G20" s="13">
        <f t="shared" si="8"/>
        <v>3432.2</v>
      </c>
      <c r="H20" s="13">
        <f t="shared" si="8"/>
        <v>786.69999999999982</v>
      </c>
      <c r="I20" s="13">
        <f t="shared" si="8"/>
        <v>2868.7</v>
      </c>
      <c r="J20" s="13">
        <f t="shared" si="8"/>
        <v>-563.5</v>
      </c>
      <c r="K20" s="13">
        <f t="shared" ref="K20:L20" si="9">SUM(K21:K22)</f>
        <v>2799.9</v>
      </c>
      <c r="L20" s="13">
        <f t="shared" si="9"/>
        <v>-68.799999999999912</v>
      </c>
      <c r="M20" s="13">
        <f>SUM(M21:M22)</f>
        <v>-727.3</v>
      </c>
    </row>
    <row r="21" spans="1:13" ht="38.6" x14ac:dyDescent="0.35">
      <c r="A21" s="25" t="s">
        <v>91</v>
      </c>
      <c r="B21" s="22" t="s">
        <v>17</v>
      </c>
      <c r="C21" s="26">
        <v>10</v>
      </c>
      <c r="D21" s="7">
        <v>3303.2</v>
      </c>
      <c r="E21" s="7">
        <v>2421.5</v>
      </c>
      <c r="F21" s="12">
        <f t="shared" ref="F21:F61" si="10">E21-D21</f>
        <v>-881.69999999999982</v>
      </c>
      <c r="G21" s="7">
        <v>3203.2</v>
      </c>
      <c r="H21" s="12">
        <f t="shared" ref="H21:H61" si="11">G21-E21</f>
        <v>781.69999999999982</v>
      </c>
      <c r="I21" s="7">
        <v>2749.7</v>
      </c>
      <c r="J21" s="12">
        <f t="shared" ref="J21:J61" si="12">I21-G21</f>
        <v>-453.5</v>
      </c>
      <c r="K21" s="7">
        <v>2686.6</v>
      </c>
      <c r="L21" s="12">
        <f t="shared" ref="L21:L29" si="13">K21-I21</f>
        <v>-63.099999999999909</v>
      </c>
      <c r="M21" s="7">
        <f t="shared" si="7"/>
        <v>-616.59999999999991</v>
      </c>
    </row>
    <row r="22" spans="1:13" ht="38.6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10"/>
        <v>0</v>
      </c>
      <c r="G22" s="7">
        <v>229</v>
      </c>
      <c r="H22" s="12">
        <f t="shared" si="11"/>
        <v>5</v>
      </c>
      <c r="I22" s="7">
        <v>119</v>
      </c>
      <c r="J22" s="12">
        <f t="shared" si="12"/>
        <v>-110</v>
      </c>
      <c r="K22" s="7">
        <v>113.3</v>
      </c>
      <c r="L22" s="12">
        <f t="shared" si="13"/>
        <v>-5.7000000000000028</v>
      </c>
      <c r="M22" s="7">
        <f t="shared" si="7"/>
        <v>-110.7</v>
      </c>
    </row>
    <row r="23" spans="1:13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406247.89999999997</v>
      </c>
      <c r="E23" s="14">
        <f t="shared" ref="E23:I23" si="14">SUM(E24:E29)</f>
        <v>396718.89999999997</v>
      </c>
      <c r="F23" s="14">
        <f t="shared" si="14"/>
        <v>-9529</v>
      </c>
      <c r="G23" s="14">
        <f t="shared" si="14"/>
        <v>593270.4</v>
      </c>
      <c r="H23" s="14">
        <f t="shared" si="14"/>
        <v>196551.49999999997</v>
      </c>
      <c r="I23" s="14">
        <f t="shared" si="14"/>
        <v>640007.39999999991</v>
      </c>
      <c r="J23" s="34">
        <f t="shared" si="12"/>
        <v>46736.999999999884</v>
      </c>
      <c r="K23" s="14">
        <f t="shared" ref="K23" si="15">SUM(K24:K29)</f>
        <v>657164</v>
      </c>
      <c r="L23" s="34">
        <f t="shared" si="13"/>
        <v>17156.600000000093</v>
      </c>
      <c r="M23" s="14">
        <f>SUM(M24:M29)</f>
        <v>250916.10000000003</v>
      </c>
    </row>
    <row r="24" spans="1:13" ht="14.5" customHeight="1" x14ac:dyDescent="0.35">
      <c r="A24" s="21" t="s">
        <v>32</v>
      </c>
      <c r="B24" s="22" t="s">
        <v>19</v>
      </c>
      <c r="C24" s="23" t="s">
        <v>12</v>
      </c>
      <c r="D24" s="8">
        <v>3376.5</v>
      </c>
      <c r="E24" s="8">
        <v>3376.5</v>
      </c>
      <c r="F24" s="12">
        <f t="shared" si="10"/>
        <v>0</v>
      </c>
      <c r="G24" s="8">
        <v>4122.3999999999996</v>
      </c>
      <c r="H24" s="12">
        <f t="shared" si="11"/>
        <v>745.89999999999964</v>
      </c>
      <c r="I24" s="8">
        <v>4131.6000000000004</v>
      </c>
      <c r="J24" s="12">
        <f t="shared" si="12"/>
        <v>9.2000000000007276</v>
      </c>
      <c r="K24" s="8">
        <v>3694.7</v>
      </c>
      <c r="L24" s="12">
        <f t="shared" si="13"/>
        <v>-436.90000000000055</v>
      </c>
      <c r="M24" s="7">
        <f t="shared" si="7"/>
        <v>318.19999999999982</v>
      </c>
    </row>
    <row r="25" spans="1:13" ht="14.5" customHeight="1" x14ac:dyDescent="0.35">
      <c r="A25" s="21" t="s">
        <v>33</v>
      </c>
      <c r="B25" s="22" t="s">
        <v>19</v>
      </c>
      <c r="C25" s="23" t="s">
        <v>21</v>
      </c>
      <c r="D25" s="8">
        <v>11900.9</v>
      </c>
      <c r="E25" s="8">
        <v>11900.9</v>
      </c>
      <c r="F25" s="12">
        <f t="shared" si="10"/>
        <v>0</v>
      </c>
      <c r="G25" s="8">
        <v>13660.9</v>
      </c>
      <c r="H25" s="12">
        <f t="shared" si="11"/>
        <v>1760</v>
      </c>
      <c r="I25" s="8">
        <v>13458.1</v>
      </c>
      <c r="J25" s="12">
        <f t="shared" si="12"/>
        <v>-202.79999999999927</v>
      </c>
      <c r="K25" s="8">
        <v>13458.1</v>
      </c>
      <c r="L25" s="12">
        <f t="shared" si="13"/>
        <v>0</v>
      </c>
      <c r="M25" s="7">
        <f t="shared" si="7"/>
        <v>1557.2000000000007</v>
      </c>
    </row>
    <row r="26" spans="1:13" ht="14.15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>
        <v>100</v>
      </c>
      <c r="F26" s="12">
        <f t="shared" si="10"/>
        <v>100</v>
      </c>
      <c r="G26" s="8">
        <v>100</v>
      </c>
      <c r="H26" s="12">
        <f t="shared" si="11"/>
        <v>0</v>
      </c>
      <c r="I26" s="8">
        <v>638.79999999999995</v>
      </c>
      <c r="J26" s="12">
        <f t="shared" si="12"/>
        <v>538.79999999999995</v>
      </c>
      <c r="K26" s="8">
        <v>434.3</v>
      </c>
      <c r="L26" s="12">
        <f t="shared" si="13"/>
        <v>-204.49999999999994</v>
      </c>
      <c r="M26" s="7">
        <f t="shared" si="7"/>
        <v>434.3</v>
      </c>
    </row>
    <row r="27" spans="1:13" ht="14.5" customHeight="1" x14ac:dyDescent="0.35">
      <c r="A27" s="21" t="s">
        <v>35</v>
      </c>
      <c r="B27" s="22" t="s">
        <v>19</v>
      </c>
      <c r="C27" s="23" t="s">
        <v>36</v>
      </c>
      <c r="D27" s="8">
        <v>10273.200000000001</v>
      </c>
      <c r="E27" s="8">
        <v>644.20000000000005</v>
      </c>
      <c r="F27" s="12">
        <f t="shared" si="10"/>
        <v>-9629</v>
      </c>
      <c r="G27" s="8">
        <v>13639</v>
      </c>
      <c r="H27" s="12">
        <f t="shared" si="11"/>
        <v>12994.8</v>
      </c>
      <c r="I27" s="8">
        <v>20149.099999999999</v>
      </c>
      <c r="J27" s="12">
        <f t="shared" si="12"/>
        <v>6510.0999999999985</v>
      </c>
      <c r="K27" s="8">
        <v>27134</v>
      </c>
      <c r="L27" s="12">
        <f t="shared" si="13"/>
        <v>6984.9000000000015</v>
      </c>
      <c r="M27" s="7">
        <f t="shared" si="7"/>
        <v>16860.8</v>
      </c>
    </row>
    <row r="28" spans="1:13" ht="14.5" customHeight="1" x14ac:dyDescent="0.35">
      <c r="A28" s="21" t="s">
        <v>37</v>
      </c>
      <c r="B28" s="22" t="s">
        <v>19</v>
      </c>
      <c r="C28" s="23" t="s">
        <v>29</v>
      </c>
      <c r="D28" s="8">
        <v>372167</v>
      </c>
      <c r="E28" s="8">
        <v>372167</v>
      </c>
      <c r="F28" s="12">
        <f t="shared" si="10"/>
        <v>0</v>
      </c>
      <c r="G28" s="8">
        <v>547408.19999999995</v>
      </c>
      <c r="H28" s="12">
        <f t="shared" si="11"/>
        <v>175241.19999999995</v>
      </c>
      <c r="I28" s="8">
        <v>587384.1</v>
      </c>
      <c r="J28" s="12">
        <f t="shared" si="12"/>
        <v>39975.900000000023</v>
      </c>
      <c r="K28" s="8">
        <v>592517.9</v>
      </c>
      <c r="L28" s="12">
        <f t="shared" si="13"/>
        <v>5133.8000000000466</v>
      </c>
      <c r="M28" s="7">
        <f t="shared" si="7"/>
        <v>220350.90000000002</v>
      </c>
    </row>
    <row r="29" spans="1:13" ht="27.45" customHeight="1" x14ac:dyDescent="0.35">
      <c r="A29" s="21" t="s">
        <v>38</v>
      </c>
      <c r="B29" s="22" t="s">
        <v>19</v>
      </c>
      <c r="C29" s="23" t="s">
        <v>8</v>
      </c>
      <c r="D29" s="8">
        <v>8530.2999999999993</v>
      </c>
      <c r="E29" s="8">
        <v>8530.2999999999993</v>
      </c>
      <c r="F29" s="12">
        <f t="shared" si="10"/>
        <v>0</v>
      </c>
      <c r="G29" s="8">
        <v>14339.9</v>
      </c>
      <c r="H29" s="12">
        <f t="shared" si="11"/>
        <v>5809.6</v>
      </c>
      <c r="I29" s="8">
        <v>14245.7</v>
      </c>
      <c r="J29" s="12">
        <f t="shared" si="12"/>
        <v>-94.199999999998909</v>
      </c>
      <c r="K29" s="8">
        <v>19925</v>
      </c>
      <c r="L29" s="12">
        <f t="shared" si="13"/>
        <v>5679.2999999999993</v>
      </c>
      <c r="M29" s="7">
        <f t="shared" si="7"/>
        <v>11394.7</v>
      </c>
    </row>
    <row r="30" spans="1:13" ht="30" x14ac:dyDescent="0.35">
      <c r="A30" s="17" t="s">
        <v>39</v>
      </c>
      <c r="B30" s="18" t="s">
        <v>21</v>
      </c>
      <c r="C30" s="19" t="s">
        <v>13</v>
      </c>
      <c r="D30" s="9">
        <f>SUM(D31:D34)</f>
        <v>1958542.9999999998</v>
      </c>
      <c r="E30" s="9">
        <f t="shared" ref="E30:J30" si="16">SUM(E31:E34)</f>
        <v>2122499.4</v>
      </c>
      <c r="F30" s="9">
        <f t="shared" si="16"/>
        <v>163956.40000000002</v>
      </c>
      <c r="G30" s="9">
        <f t="shared" si="16"/>
        <v>2760221</v>
      </c>
      <c r="H30" s="9">
        <f t="shared" si="16"/>
        <v>637721.59999999974</v>
      </c>
      <c r="I30" s="9">
        <f t="shared" si="16"/>
        <v>4506883.8</v>
      </c>
      <c r="J30" s="9">
        <f t="shared" si="16"/>
        <v>1746662.8000000005</v>
      </c>
      <c r="K30" s="9">
        <f t="shared" ref="K30:L30" si="17">SUM(K31:K34)</f>
        <v>4575755.3</v>
      </c>
      <c r="L30" s="9">
        <f t="shared" si="17"/>
        <v>68871.499999999854</v>
      </c>
      <c r="M30" s="9">
        <f>SUM(M31:M34)</f>
        <v>2617212.2999999998</v>
      </c>
    </row>
    <row r="31" spans="1:13" ht="14.5" customHeight="1" x14ac:dyDescent="0.35">
      <c r="A31" s="21" t="s">
        <v>40</v>
      </c>
      <c r="B31" s="22" t="s">
        <v>21</v>
      </c>
      <c r="C31" s="23" t="s">
        <v>12</v>
      </c>
      <c r="D31" s="8">
        <v>1434378.5</v>
      </c>
      <c r="E31" s="8">
        <v>1578332.8</v>
      </c>
      <c r="F31" s="12">
        <f t="shared" ref="F31:F32" si="18">E31-D31</f>
        <v>143954.30000000005</v>
      </c>
      <c r="G31" s="8">
        <v>2252687.7999999998</v>
      </c>
      <c r="H31" s="12">
        <f t="shared" si="11"/>
        <v>674354.99999999977</v>
      </c>
      <c r="I31" s="8">
        <v>3741093.1</v>
      </c>
      <c r="J31" s="12">
        <f t="shared" si="12"/>
        <v>1488405.3000000003</v>
      </c>
      <c r="K31" s="8">
        <v>3520698</v>
      </c>
      <c r="L31" s="12">
        <f t="shared" ref="L31:L34" si="19">K31-I31</f>
        <v>-220395.10000000009</v>
      </c>
      <c r="M31" s="7">
        <f t="shared" si="7"/>
        <v>2086319.5</v>
      </c>
    </row>
    <row r="32" spans="1:13" ht="14.5" customHeight="1" x14ac:dyDescent="0.35">
      <c r="A32" s="21" t="s">
        <v>41</v>
      </c>
      <c r="B32" s="22" t="s">
        <v>21</v>
      </c>
      <c r="C32" s="23" t="s">
        <v>15</v>
      </c>
      <c r="D32" s="8">
        <v>338336.2</v>
      </c>
      <c r="E32" s="8">
        <v>346796.1</v>
      </c>
      <c r="F32" s="12">
        <f t="shared" si="18"/>
        <v>8459.8999999999651</v>
      </c>
      <c r="G32" s="8">
        <v>283242.3</v>
      </c>
      <c r="H32" s="12">
        <f t="shared" si="11"/>
        <v>-63553.799999999988</v>
      </c>
      <c r="I32" s="8">
        <v>545537.4</v>
      </c>
      <c r="J32" s="12">
        <f t="shared" si="12"/>
        <v>262295.10000000003</v>
      </c>
      <c r="K32" s="8">
        <v>811730.6</v>
      </c>
      <c r="L32" s="12">
        <f t="shared" si="19"/>
        <v>266193.19999999995</v>
      </c>
      <c r="M32" s="7">
        <f t="shared" si="7"/>
        <v>473394.39999999997</v>
      </c>
    </row>
    <row r="33" spans="1:13" ht="14.5" customHeight="1" x14ac:dyDescent="0.35">
      <c r="A33" s="21" t="s">
        <v>42</v>
      </c>
      <c r="B33" s="22" t="s">
        <v>21</v>
      </c>
      <c r="C33" s="23" t="s">
        <v>17</v>
      </c>
      <c r="D33" s="8">
        <v>139173.4</v>
      </c>
      <c r="E33" s="8">
        <v>150673.4</v>
      </c>
      <c r="F33" s="12">
        <f t="shared" si="10"/>
        <v>11500</v>
      </c>
      <c r="G33" s="8">
        <v>168031.2</v>
      </c>
      <c r="H33" s="12">
        <f t="shared" si="11"/>
        <v>17357.800000000017</v>
      </c>
      <c r="I33" s="8">
        <v>161257</v>
      </c>
      <c r="J33" s="12">
        <f t="shared" si="12"/>
        <v>-6774.2000000000116</v>
      </c>
      <c r="K33" s="8">
        <v>184918.9</v>
      </c>
      <c r="L33" s="12">
        <f t="shared" si="19"/>
        <v>23661.899999999994</v>
      </c>
      <c r="M33" s="7">
        <f t="shared" si="7"/>
        <v>45745.5</v>
      </c>
    </row>
    <row r="34" spans="1:13" ht="27.45" customHeight="1" x14ac:dyDescent="0.35">
      <c r="A34" s="21" t="s">
        <v>43</v>
      </c>
      <c r="B34" s="22" t="s">
        <v>21</v>
      </c>
      <c r="C34" s="23" t="s">
        <v>21</v>
      </c>
      <c r="D34" s="8">
        <v>46654.9</v>
      </c>
      <c r="E34" s="8">
        <v>46697.1</v>
      </c>
      <c r="F34" s="12">
        <f t="shared" si="10"/>
        <v>42.19999999999709</v>
      </c>
      <c r="G34" s="8">
        <v>56259.7</v>
      </c>
      <c r="H34" s="12">
        <f t="shared" si="11"/>
        <v>9562.5999999999985</v>
      </c>
      <c r="I34" s="8">
        <v>58996.3</v>
      </c>
      <c r="J34" s="12">
        <f t="shared" si="12"/>
        <v>2736.6000000000058</v>
      </c>
      <c r="K34" s="8">
        <v>58407.8</v>
      </c>
      <c r="L34" s="12">
        <f t="shared" si="19"/>
        <v>-588.5</v>
      </c>
      <c r="M34" s="7">
        <f t="shared" si="7"/>
        <v>11752.900000000001</v>
      </c>
    </row>
    <row r="35" spans="1:13" ht="15" hidden="1" x14ac:dyDescent="0.35">
      <c r="A35" s="17" t="s">
        <v>44</v>
      </c>
      <c r="B35" s="18" t="s">
        <v>23</v>
      </c>
      <c r="C35" s="19" t="s">
        <v>13</v>
      </c>
      <c r="D35" s="13">
        <f>D36</f>
        <v>0</v>
      </c>
      <c r="E35" s="13">
        <f t="shared" ref="E35:L35" si="20">E36</f>
        <v>0</v>
      </c>
      <c r="F35" s="13">
        <f t="shared" si="20"/>
        <v>0</v>
      </c>
      <c r="G35" s="13">
        <f t="shared" si="20"/>
        <v>0</v>
      </c>
      <c r="H35" s="13">
        <f t="shared" si="20"/>
        <v>0</v>
      </c>
      <c r="I35" s="13">
        <f t="shared" si="20"/>
        <v>0</v>
      </c>
      <c r="J35" s="13">
        <f t="shared" si="20"/>
        <v>0</v>
      </c>
      <c r="K35" s="13">
        <f t="shared" si="20"/>
        <v>0</v>
      </c>
      <c r="L35" s="13">
        <f t="shared" si="20"/>
        <v>0</v>
      </c>
      <c r="M35" s="7" t="e">
        <f>#REF!-D35</f>
        <v>#REF!</v>
      </c>
    </row>
    <row r="36" spans="1:13" ht="25.75" hidden="1" x14ac:dyDescent="0.35">
      <c r="A36" s="21" t="s">
        <v>45</v>
      </c>
      <c r="B36" s="22" t="s">
        <v>23</v>
      </c>
      <c r="C36" s="23" t="s">
        <v>21</v>
      </c>
      <c r="D36" s="7"/>
      <c r="E36" s="7"/>
      <c r="F36" s="12">
        <f t="shared" si="10"/>
        <v>0</v>
      </c>
      <c r="G36" s="7"/>
      <c r="H36" s="12">
        <f t="shared" si="11"/>
        <v>0</v>
      </c>
      <c r="I36" s="7"/>
      <c r="J36" s="12">
        <f t="shared" si="12"/>
        <v>0</v>
      </c>
      <c r="K36" s="7"/>
      <c r="L36" s="12">
        <f t="shared" ref="L36" si="21">K36-I36</f>
        <v>0</v>
      </c>
      <c r="M36" s="7" t="e">
        <f>#REF!-D36</f>
        <v>#REF!</v>
      </c>
    </row>
    <row r="37" spans="1:13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1967705.8</v>
      </c>
      <c r="E37" s="9">
        <f t="shared" ref="E37:J37" si="22">E38+E39+E41+E42+E43+E40</f>
        <v>1952155.2</v>
      </c>
      <c r="F37" s="9">
        <f t="shared" si="22"/>
        <v>-15550.600000000064</v>
      </c>
      <c r="G37" s="9">
        <f t="shared" si="22"/>
        <v>2061091.3</v>
      </c>
      <c r="H37" s="9">
        <f t="shared" si="22"/>
        <v>108936.10000000006</v>
      </c>
      <c r="I37" s="9">
        <f t="shared" si="22"/>
        <v>2150980.5</v>
      </c>
      <c r="J37" s="9">
        <f t="shared" si="22"/>
        <v>89889.2</v>
      </c>
      <c r="K37" s="9">
        <f t="shared" ref="K37:L37" si="23">K38+K39+K41+K42+K43+K40</f>
        <v>2139734.6</v>
      </c>
      <c r="L37" s="9">
        <f t="shared" si="23"/>
        <v>-11245.900000000023</v>
      </c>
      <c r="M37" s="9">
        <f>SUM(M38:M43)</f>
        <v>172028.79999999999</v>
      </c>
    </row>
    <row r="38" spans="1:13" ht="14.5" customHeight="1" x14ac:dyDescent="0.35">
      <c r="A38" s="21" t="s">
        <v>47</v>
      </c>
      <c r="B38" s="22" t="s">
        <v>25</v>
      </c>
      <c r="C38" s="23" t="s">
        <v>12</v>
      </c>
      <c r="D38" s="8">
        <v>779873.4</v>
      </c>
      <c r="E38" s="8">
        <v>783093.4</v>
      </c>
      <c r="F38" s="12">
        <f t="shared" si="10"/>
        <v>3220</v>
      </c>
      <c r="G38" s="8">
        <v>813051.5</v>
      </c>
      <c r="H38" s="12">
        <f t="shared" si="11"/>
        <v>29958.099999999977</v>
      </c>
      <c r="I38" s="8">
        <v>866364.8</v>
      </c>
      <c r="J38" s="12">
        <f t="shared" si="12"/>
        <v>53313.300000000047</v>
      </c>
      <c r="K38" s="8">
        <v>865403.5</v>
      </c>
      <c r="L38" s="12">
        <f t="shared" ref="L38:L43" si="24">K38-I38</f>
        <v>-961.30000000004657</v>
      </c>
      <c r="M38" s="7">
        <f t="shared" ref="M38:M43" si="25">K38-D38</f>
        <v>85530.099999999977</v>
      </c>
    </row>
    <row r="39" spans="1:13" ht="14.5" customHeight="1" x14ac:dyDescent="0.35">
      <c r="A39" s="21" t="s">
        <v>48</v>
      </c>
      <c r="B39" s="22" t="s">
        <v>25</v>
      </c>
      <c r="C39" s="23" t="s">
        <v>15</v>
      </c>
      <c r="D39" s="8">
        <v>889962.4</v>
      </c>
      <c r="E39" s="8">
        <v>892487.7</v>
      </c>
      <c r="F39" s="12">
        <f t="shared" si="10"/>
        <v>2525.2999999999302</v>
      </c>
      <c r="G39" s="8">
        <v>930884.3</v>
      </c>
      <c r="H39" s="12">
        <f t="shared" si="11"/>
        <v>38396.600000000093</v>
      </c>
      <c r="I39" s="8">
        <v>963758.6</v>
      </c>
      <c r="J39" s="12">
        <f t="shared" si="12"/>
        <v>32874.29999999993</v>
      </c>
      <c r="K39" s="8">
        <v>963128</v>
      </c>
      <c r="L39" s="12">
        <f t="shared" si="24"/>
        <v>-630.59999999997672</v>
      </c>
      <c r="M39" s="7">
        <f t="shared" si="25"/>
        <v>73165.599999999977</v>
      </c>
    </row>
    <row r="40" spans="1:13" ht="14.5" customHeight="1" x14ac:dyDescent="0.35">
      <c r="A40" s="21" t="s">
        <v>49</v>
      </c>
      <c r="B40" s="22" t="s">
        <v>25</v>
      </c>
      <c r="C40" s="23" t="s">
        <v>17</v>
      </c>
      <c r="D40" s="8">
        <v>144960.79999999999</v>
      </c>
      <c r="E40" s="8">
        <v>144960.79999999999</v>
      </c>
      <c r="F40" s="12">
        <f t="shared" si="10"/>
        <v>0</v>
      </c>
      <c r="G40" s="8">
        <v>164822.29999999999</v>
      </c>
      <c r="H40" s="12">
        <f t="shared" si="11"/>
        <v>19861.5</v>
      </c>
      <c r="I40" s="8">
        <v>169325.9</v>
      </c>
      <c r="J40" s="12">
        <f t="shared" si="12"/>
        <v>4503.6000000000058</v>
      </c>
      <c r="K40" s="8">
        <v>163107.79999999999</v>
      </c>
      <c r="L40" s="12">
        <f t="shared" si="24"/>
        <v>-6218.1000000000058</v>
      </c>
      <c r="M40" s="7">
        <f t="shared" si="25"/>
        <v>18147</v>
      </c>
    </row>
    <row r="41" spans="1:13" ht="27.45" customHeight="1" x14ac:dyDescent="0.35">
      <c r="A41" s="21" t="s">
        <v>50</v>
      </c>
      <c r="B41" s="22" t="s">
        <v>25</v>
      </c>
      <c r="C41" s="23" t="s">
        <v>21</v>
      </c>
      <c r="D41" s="8">
        <v>2616.4</v>
      </c>
      <c r="E41" s="8">
        <v>2666.4</v>
      </c>
      <c r="F41" s="12">
        <f t="shared" si="10"/>
        <v>50</v>
      </c>
      <c r="G41" s="8">
        <v>2777.4</v>
      </c>
      <c r="H41" s="12">
        <f t="shared" si="11"/>
        <v>111</v>
      </c>
      <c r="I41" s="8">
        <v>2044.1</v>
      </c>
      <c r="J41" s="12">
        <f t="shared" si="12"/>
        <v>-733.30000000000018</v>
      </c>
      <c r="K41" s="8">
        <v>1791.1</v>
      </c>
      <c r="L41" s="12">
        <f t="shared" si="24"/>
        <v>-253</v>
      </c>
      <c r="M41" s="7">
        <f t="shared" si="25"/>
        <v>-825.30000000000018</v>
      </c>
    </row>
    <row r="42" spans="1:13" ht="14.5" customHeight="1" x14ac:dyDescent="0.35">
      <c r="A42" s="21" t="s">
        <v>51</v>
      </c>
      <c r="B42" s="22" t="s">
        <v>25</v>
      </c>
      <c r="C42" s="23" t="s">
        <v>25</v>
      </c>
      <c r="D42" s="8">
        <v>3864</v>
      </c>
      <c r="E42" s="8">
        <v>3864</v>
      </c>
      <c r="F42" s="12">
        <f t="shared" si="10"/>
        <v>0</v>
      </c>
      <c r="G42" s="8">
        <v>3112</v>
      </c>
      <c r="H42" s="12">
        <f t="shared" si="11"/>
        <v>-752</v>
      </c>
      <c r="I42" s="8">
        <v>2272.6</v>
      </c>
      <c r="J42" s="12">
        <f t="shared" si="12"/>
        <v>-839.40000000000009</v>
      </c>
      <c r="K42" s="8">
        <v>1972.6</v>
      </c>
      <c r="L42" s="12">
        <f t="shared" si="24"/>
        <v>-300</v>
      </c>
      <c r="M42" s="7">
        <f t="shared" si="25"/>
        <v>-1891.4</v>
      </c>
    </row>
    <row r="43" spans="1:13" ht="14.5" customHeight="1" x14ac:dyDescent="0.35">
      <c r="A43" s="21" t="s">
        <v>52</v>
      </c>
      <c r="B43" s="22" t="s">
        <v>25</v>
      </c>
      <c r="C43" s="23" t="s">
        <v>29</v>
      </c>
      <c r="D43" s="8">
        <v>146428.79999999999</v>
      </c>
      <c r="E43" s="8">
        <v>125082.9</v>
      </c>
      <c r="F43" s="12">
        <f t="shared" si="10"/>
        <v>-21345.899999999994</v>
      </c>
      <c r="G43" s="8">
        <v>146443.79999999999</v>
      </c>
      <c r="H43" s="12">
        <f t="shared" si="11"/>
        <v>21360.899999999994</v>
      </c>
      <c r="I43" s="8">
        <v>147214.5</v>
      </c>
      <c r="J43" s="12">
        <f t="shared" si="12"/>
        <v>770.70000000001164</v>
      </c>
      <c r="K43" s="8">
        <v>144331.6</v>
      </c>
      <c r="L43" s="12">
        <f t="shared" si="24"/>
        <v>-2882.8999999999942</v>
      </c>
      <c r="M43" s="7">
        <f t="shared" si="25"/>
        <v>-2097.1999999999825</v>
      </c>
    </row>
    <row r="44" spans="1:13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233923.9</v>
      </c>
      <c r="E44" s="13">
        <f t="shared" ref="E44:J44" si="26">SUM(E45:E46)</f>
        <v>223311.9</v>
      </c>
      <c r="F44" s="13">
        <f t="shared" si="26"/>
        <v>-10612</v>
      </c>
      <c r="G44" s="13">
        <f t="shared" si="26"/>
        <v>254226.30000000002</v>
      </c>
      <c r="H44" s="13">
        <f t="shared" si="26"/>
        <v>30914.400000000023</v>
      </c>
      <c r="I44" s="13">
        <f t="shared" si="26"/>
        <v>264458.5</v>
      </c>
      <c r="J44" s="13">
        <f t="shared" si="26"/>
        <v>10232.199999999983</v>
      </c>
      <c r="K44" s="13">
        <f t="shared" ref="K44:L44" si="27">SUM(K45:K46)</f>
        <v>264720.3</v>
      </c>
      <c r="L44" s="13">
        <f t="shared" si="27"/>
        <v>261.80000000001019</v>
      </c>
      <c r="M44" s="13">
        <f>SUM(M45:M46)</f>
        <v>30796.400000000016</v>
      </c>
    </row>
    <row r="45" spans="1:13" ht="14.5" customHeight="1" x14ac:dyDescent="0.35">
      <c r="A45" s="21" t="s">
        <v>54</v>
      </c>
      <c r="B45" s="22" t="s">
        <v>36</v>
      </c>
      <c r="C45" s="26" t="s">
        <v>12</v>
      </c>
      <c r="D45" s="27">
        <v>192776.8</v>
      </c>
      <c r="E45" s="27">
        <v>192776.8</v>
      </c>
      <c r="F45" s="12">
        <f t="shared" si="10"/>
        <v>0</v>
      </c>
      <c r="G45" s="27">
        <v>222192.2</v>
      </c>
      <c r="H45" s="12">
        <f t="shared" si="11"/>
        <v>29415.400000000023</v>
      </c>
      <c r="I45" s="27">
        <v>227673.4</v>
      </c>
      <c r="J45" s="12">
        <f t="shared" si="12"/>
        <v>5481.1999999999825</v>
      </c>
      <c r="K45" s="27">
        <v>227668</v>
      </c>
      <c r="L45" s="12">
        <f t="shared" ref="L45:L46" si="28">K45-I45</f>
        <v>-5.3999999999941792</v>
      </c>
      <c r="M45" s="7">
        <f t="shared" ref="M45:M46" si="29">K45-D45</f>
        <v>34891.200000000012</v>
      </c>
    </row>
    <row r="46" spans="1:13" ht="27.45" customHeight="1" x14ac:dyDescent="0.35">
      <c r="A46" s="21" t="s">
        <v>55</v>
      </c>
      <c r="B46" s="22" t="s">
        <v>36</v>
      </c>
      <c r="C46" s="26" t="s">
        <v>19</v>
      </c>
      <c r="D46" s="27">
        <v>41147.1</v>
      </c>
      <c r="E46" s="27">
        <v>30535.1</v>
      </c>
      <c r="F46" s="12">
        <f t="shared" si="10"/>
        <v>-10612</v>
      </c>
      <c r="G46" s="27">
        <v>32034.1</v>
      </c>
      <c r="H46" s="12">
        <f t="shared" si="11"/>
        <v>1499</v>
      </c>
      <c r="I46" s="27">
        <v>36785.1</v>
      </c>
      <c r="J46" s="12">
        <f t="shared" si="12"/>
        <v>4751</v>
      </c>
      <c r="K46" s="27">
        <v>37052.300000000003</v>
      </c>
      <c r="L46" s="12">
        <f t="shared" si="28"/>
        <v>267.20000000000437</v>
      </c>
      <c r="M46" s="7">
        <f t="shared" si="29"/>
        <v>-4094.7999999999956</v>
      </c>
    </row>
    <row r="47" spans="1:13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175876</v>
      </c>
      <c r="E47" s="13">
        <f t="shared" ref="E47:J47" si="30">SUM(E48:E52)</f>
        <v>175876</v>
      </c>
      <c r="F47" s="13">
        <f t="shared" si="30"/>
        <v>0</v>
      </c>
      <c r="G47" s="13">
        <f t="shared" si="30"/>
        <v>237689.59999999998</v>
      </c>
      <c r="H47" s="13">
        <f t="shared" si="30"/>
        <v>61813.599999999977</v>
      </c>
      <c r="I47" s="13">
        <f t="shared" si="30"/>
        <v>216836.00000000003</v>
      </c>
      <c r="J47" s="13">
        <f t="shared" si="30"/>
        <v>-20853.599999999973</v>
      </c>
      <c r="K47" s="13">
        <f t="shared" ref="K47:L47" si="31">SUM(K48:K52)</f>
        <v>212047.4</v>
      </c>
      <c r="L47" s="13">
        <f t="shared" si="31"/>
        <v>-4788.6000000000222</v>
      </c>
      <c r="M47" s="13">
        <f>SUM(M48:M52)</f>
        <v>36171.39999999998</v>
      </c>
    </row>
    <row r="48" spans="1:13" ht="14.5" customHeight="1" x14ac:dyDescent="0.35">
      <c r="A48" s="21" t="s">
        <v>57</v>
      </c>
      <c r="B48" s="22" t="s">
        <v>6</v>
      </c>
      <c r="C48" s="26" t="s">
        <v>12</v>
      </c>
      <c r="D48" s="27">
        <v>15654.8</v>
      </c>
      <c r="E48" s="27">
        <v>15654.8</v>
      </c>
      <c r="F48" s="12">
        <f t="shared" si="10"/>
        <v>0</v>
      </c>
      <c r="G48" s="27">
        <v>15654.8</v>
      </c>
      <c r="H48" s="12">
        <f t="shared" si="11"/>
        <v>0</v>
      </c>
      <c r="I48" s="27">
        <v>14417.7</v>
      </c>
      <c r="J48" s="12">
        <f t="shared" si="12"/>
        <v>-1237.0999999999985</v>
      </c>
      <c r="K48" s="27">
        <v>14052.9</v>
      </c>
      <c r="L48" s="12">
        <f t="shared" ref="L48:L52" si="32">K48-I48</f>
        <v>-364.80000000000109</v>
      </c>
      <c r="M48" s="7">
        <f t="shared" ref="M48:M52" si="33">K48-D48</f>
        <v>-1601.8999999999996</v>
      </c>
    </row>
    <row r="49" spans="1:18" ht="14.5" hidden="1" customHeight="1" x14ac:dyDescent="0.35">
      <c r="A49" s="25" t="s">
        <v>58</v>
      </c>
      <c r="B49" s="22" t="s">
        <v>6</v>
      </c>
      <c r="C49" s="26" t="s">
        <v>15</v>
      </c>
      <c r="D49" s="27"/>
      <c r="E49" s="27"/>
      <c r="F49" s="12">
        <f t="shared" si="10"/>
        <v>0</v>
      </c>
      <c r="G49" s="27"/>
      <c r="H49" s="12">
        <f t="shared" si="11"/>
        <v>0</v>
      </c>
      <c r="I49" s="27"/>
      <c r="J49" s="12">
        <f t="shared" si="12"/>
        <v>0</v>
      </c>
      <c r="K49" s="27"/>
      <c r="L49" s="12">
        <f t="shared" si="32"/>
        <v>0</v>
      </c>
      <c r="M49" s="7">
        <f t="shared" si="33"/>
        <v>0</v>
      </c>
    </row>
    <row r="50" spans="1:18" ht="14.5" customHeight="1" x14ac:dyDescent="0.35">
      <c r="A50" s="21" t="s">
        <v>59</v>
      </c>
      <c r="B50" s="22" t="s">
        <v>6</v>
      </c>
      <c r="C50" s="26" t="s">
        <v>17</v>
      </c>
      <c r="D50" s="27">
        <v>60172.800000000003</v>
      </c>
      <c r="E50" s="27">
        <v>60172.800000000003</v>
      </c>
      <c r="F50" s="12">
        <f t="shared" si="10"/>
        <v>0</v>
      </c>
      <c r="G50" s="27">
        <v>61794.1</v>
      </c>
      <c r="H50" s="12">
        <f t="shared" si="11"/>
        <v>1621.2999999999956</v>
      </c>
      <c r="I50" s="27">
        <v>53777.5</v>
      </c>
      <c r="J50" s="12">
        <f t="shared" si="12"/>
        <v>-8016.5999999999985</v>
      </c>
      <c r="K50" s="27">
        <v>51982.3</v>
      </c>
      <c r="L50" s="12">
        <f t="shared" si="32"/>
        <v>-1795.1999999999971</v>
      </c>
      <c r="M50" s="7">
        <f t="shared" si="33"/>
        <v>-8190.5</v>
      </c>
    </row>
    <row r="51" spans="1:18" ht="14.5" customHeight="1" x14ac:dyDescent="0.35">
      <c r="A51" s="21" t="s">
        <v>60</v>
      </c>
      <c r="B51" s="22" t="s">
        <v>6</v>
      </c>
      <c r="C51" s="26" t="s">
        <v>19</v>
      </c>
      <c r="D51" s="27">
        <v>92277.6</v>
      </c>
      <c r="E51" s="27">
        <v>92277.6</v>
      </c>
      <c r="F51" s="12">
        <f t="shared" si="10"/>
        <v>0</v>
      </c>
      <c r="G51" s="27">
        <v>152469.79999999999</v>
      </c>
      <c r="H51" s="12">
        <f t="shared" si="11"/>
        <v>60192.199999999983</v>
      </c>
      <c r="I51" s="27">
        <v>140845.70000000001</v>
      </c>
      <c r="J51" s="12">
        <f t="shared" si="12"/>
        <v>-11624.099999999977</v>
      </c>
      <c r="K51" s="27">
        <v>138291.79999999999</v>
      </c>
      <c r="L51" s="12">
        <f t="shared" si="32"/>
        <v>-2553.9000000000233</v>
      </c>
      <c r="M51" s="7">
        <f t="shared" si="33"/>
        <v>46014.199999999983</v>
      </c>
    </row>
    <row r="52" spans="1:18" ht="14.15" x14ac:dyDescent="0.35">
      <c r="A52" s="21" t="s">
        <v>61</v>
      </c>
      <c r="B52" s="22" t="s">
        <v>6</v>
      </c>
      <c r="C52" s="26" t="s">
        <v>23</v>
      </c>
      <c r="D52" s="27">
        <v>7770.8</v>
      </c>
      <c r="E52" s="27">
        <v>7770.8</v>
      </c>
      <c r="F52" s="12">
        <f t="shared" si="10"/>
        <v>0</v>
      </c>
      <c r="G52" s="27">
        <v>7770.9</v>
      </c>
      <c r="H52" s="12">
        <f t="shared" si="11"/>
        <v>9.9999999999454303E-2</v>
      </c>
      <c r="I52" s="27">
        <v>7795.1</v>
      </c>
      <c r="J52" s="12">
        <f t="shared" si="12"/>
        <v>24.200000000000728</v>
      </c>
      <c r="K52" s="27">
        <v>7720.4</v>
      </c>
      <c r="L52" s="12">
        <f t="shared" si="32"/>
        <v>-74.700000000000728</v>
      </c>
      <c r="M52" s="7">
        <f t="shared" si="33"/>
        <v>-50.400000000000546</v>
      </c>
    </row>
    <row r="53" spans="1:18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164370.79999999999</v>
      </c>
      <c r="E53" s="13">
        <f t="shared" ref="E53:J53" si="34">SUM(E54:E56)</f>
        <v>166059.5</v>
      </c>
      <c r="F53" s="13">
        <f t="shared" si="34"/>
        <v>1688.6999999999971</v>
      </c>
      <c r="G53" s="13">
        <f t="shared" si="34"/>
        <v>192517.6</v>
      </c>
      <c r="H53" s="13">
        <f t="shared" si="34"/>
        <v>26458.100000000009</v>
      </c>
      <c r="I53" s="13">
        <f t="shared" si="34"/>
        <v>200094.59999999998</v>
      </c>
      <c r="J53" s="13">
        <f t="shared" si="34"/>
        <v>7576.9999999999891</v>
      </c>
      <c r="K53" s="13">
        <f t="shared" ref="K53:L53" si="35">SUM(K54:K56)</f>
        <v>198473.09999999998</v>
      </c>
      <c r="L53" s="13">
        <f t="shared" si="35"/>
        <v>-1621.5</v>
      </c>
      <c r="M53" s="13">
        <f>SUM(M54:M56)</f>
        <v>34102.299999999996</v>
      </c>
      <c r="O53" s="40"/>
      <c r="P53" s="40"/>
      <c r="Q53" s="40"/>
      <c r="R53" s="40"/>
    </row>
    <row r="54" spans="1:18" ht="14.5" customHeight="1" x14ac:dyDescent="0.35">
      <c r="A54" s="21" t="s">
        <v>63</v>
      </c>
      <c r="B54" s="22" t="s">
        <v>7</v>
      </c>
      <c r="C54" s="26" t="s">
        <v>12</v>
      </c>
      <c r="D54" s="27">
        <v>47170</v>
      </c>
      <c r="E54" s="27">
        <v>48858.7</v>
      </c>
      <c r="F54" s="12">
        <f t="shared" si="10"/>
        <v>1688.6999999999971</v>
      </c>
      <c r="G54" s="27">
        <v>54640.7</v>
      </c>
      <c r="H54" s="12">
        <f t="shared" si="11"/>
        <v>5782</v>
      </c>
      <c r="I54" s="27">
        <v>57055.9</v>
      </c>
      <c r="J54" s="12">
        <f t="shared" si="12"/>
        <v>2415.2000000000044</v>
      </c>
      <c r="K54" s="27">
        <v>57055.9</v>
      </c>
      <c r="L54" s="12">
        <f t="shared" ref="L54:L56" si="36">K54-I54</f>
        <v>0</v>
      </c>
      <c r="M54" s="7">
        <f t="shared" ref="M54:M56" si="37">K54-D54</f>
        <v>9885.9000000000015</v>
      </c>
    </row>
    <row r="55" spans="1:18" ht="14.5" customHeight="1" x14ac:dyDescent="0.35">
      <c r="A55" s="21" t="s">
        <v>64</v>
      </c>
      <c r="B55" s="22" t="s">
        <v>7</v>
      </c>
      <c r="C55" s="26" t="s">
        <v>15</v>
      </c>
      <c r="D55" s="27">
        <v>5610.9</v>
      </c>
      <c r="E55" s="27">
        <v>5610.9</v>
      </c>
      <c r="F55" s="12">
        <f t="shared" si="10"/>
        <v>0</v>
      </c>
      <c r="G55" s="27">
        <v>6998.1</v>
      </c>
      <c r="H55" s="12">
        <f t="shared" si="11"/>
        <v>1387.2000000000007</v>
      </c>
      <c r="I55" s="27">
        <v>8801.9</v>
      </c>
      <c r="J55" s="12">
        <f t="shared" si="12"/>
        <v>1803.7999999999993</v>
      </c>
      <c r="K55" s="27">
        <v>9224.9</v>
      </c>
      <c r="L55" s="12">
        <f t="shared" si="36"/>
        <v>423</v>
      </c>
      <c r="M55" s="7">
        <f t="shared" si="37"/>
        <v>3614</v>
      </c>
    </row>
    <row r="56" spans="1:18" ht="14.5" customHeight="1" x14ac:dyDescent="0.35">
      <c r="A56" s="25" t="s">
        <v>65</v>
      </c>
      <c r="B56" s="22" t="s">
        <v>7</v>
      </c>
      <c r="C56" s="26" t="s">
        <v>17</v>
      </c>
      <c r="D56" s="27">
        <v>111589.9</v>
      </c>
      <c r="E56" s="27">
        <v>111589.9</v>
      </c>
      <c r="F56" s="12">
        <f t="shared" si="10"/>
        <v>0</v>
      </c>
      <c r="G56" s="27">
        <v>130878.8</v>
      </c>
      <c r="H56" s="12">
        <f t="shared" si="11"/>
        <v>19288.900000000009</v>
      </c>
      <c r="I56" s="27">
        <v>134236.79999999999</v>
      </c>
      <c r="J56" s="12">
        <f t="shared" si="12"/>
        <v>3357.9999999999854</v>
      </c>
      <c r="K56" s="27">
        <v>132192.29999999999</v>
      </c>
      <c r="L56" s="12">
        <f t="shared" si="36"/>
        <v>-2044.5</v>
      </c>
      <c r="M56" s="7">
        <f t="shared" si="37"/>
        <v>20602.399999999994</v>
      </c>
    </row>
    <row r="57" spans="1:18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J57" si="38">SUM(E58:E59)</f>
        <v>14388.599999999999</v>
      </c>
      <c r="F57" s="13">
        <f t="shared" si="38"/>
        <v>-964.10000000000036</v>
      </c>
      <c r="G57" s="13">
        <f t="shared" si="38"/>
        <v>24400.5</v>
      </c>
      <c r="H57" s="13">
        <f t="shared" si="38"/>
        <v>10011.900000000001</v>
      </c>
      <c r="I57" s="13">
        <f t="shared" si="38"/>
        <v>24240.5</v>
      </c>
      <c r="J57" s="13">
        <f t="shared" si="38"/>
        <v>-160</v>
      </c>
      <c r="K57" s="13">
        <f t="shared" ref="K57:L57" si="39">SUM(K58:K59)</f>
        <v>26487.1</v>
      </c>
      <c r="L57" s="13">
        <f t="shared" si="39"/>
        <v>2246.6000000000004</v>
      </c>
      <c r="M57" s="13">
        <f>SUM(M58:M59)</f>
        <v>11134.400000000001</v>
      </c>
    </row>
    <row r="58" spans="1:18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10"/>
        <v>0</v>
      </c>
      <c r="G58" s="27">
        <v>9068.4</v>
      </c>
      <c r="H58" s="12">
        <f t="shared" si="11"/>
        <v>3976.0999999999995</v>
      </c>
      <c r="I58" s="27">
        <v>9068.4</v>
      </c>
      <c r="J58" s="12">
        <f t="shared" si="12"/>
        <v>0</v>
      </c>
      <c r="K58" s="27">
        <v>9068.4</v>
      </c>
      <c r="L58" s="12">
        <f t="shared" ref="L58:L59" si="40">K58-I58</f>
        <v>0</v>
      </c>
      <c r="M58" s="7">
        <f t="shared" ref="M58:M59" si="41">K58-D58</f>
        <v>3976.0999999999995</v>
      </c>
    </row>
    <row r="59" spans="1:18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9296.2999999999993</v>
      </c>
      <c r="F59" s="12">
        <f t="shared" si="10"/>
        <v>-964.10000000000036</v>
      </c>
      <c r="G59" s="27">
        <v>15332.1</v>
      </c>
      <c r="H59" s="12">
        <f t="shared" si="11"/>
        <v>6035.8000000000011</v>
      </c>
      <c r="I59" s="27">
        <v>15172.1</v>
      </c>
      <c r="J59" s="12">
        <f t="shared" si="12"/>
        <v>-160</v>
      </c>
      <c r="K59" s="27">
        <v>17418.7</v>
      </c>
      <c r="L59" s="12">
        <f t="shared" si="40"/>
        <v>2246.6000000000004</v>
      </c>
      <c r="M59" s="7">
        <f t="shared" si="41"/>
        <v>7158.3000000000011</v>
      </c>
    </row>
    <row r="60" spans="1:18" ht="45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M60" si="42">E61</f>
        <v>500</v>
      </c>
      <c r="F60" s="13">
        <f t="shared" si="42"/>
        <v>0</v>
      </c>
      <c r="G60" s="13">
        <f t="shared" si="42"/>
        <v>500</v>
      </c>
      <c r="H60" s="13">
        <f t="shared" si="42"/>
        <v>0</v>
      </c>
      <c r="I60" s="13">
        <f t="shared" si="42"/>
        <v>500</v>
      </c>
      <c r="J60" s="13">
        <f t="shared" si="42"/>
        <v>0</v>
      </c>
      <c r="K60" s="13">
        <f t="shared" si="42"/>
        <v>234.1</v>
      </c>
      <c r="L60" s="13">
        <f t="shared" si="42"/>
        <v>-265.89999999999998</v>
      </c>
      <c r="M60" s="13">
        <f t="shared" si="42"/>
        <v>-265.89999999999998</v>
      </c>
    </row>
    <row r="61" spans="1:18" ht="25.75" x14ac:dyDescent="0.35">
      <c r="A61" s="21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10"/>
        <v>0</v>
      </c>
      <c r="G61" s="7">
        <v>500</v>
      </c>
      <c r="H61" s="12">
        <f t="shared" si="11"/>
        <v>0</v>
      </c>
      <c r="I61" s="7">
        <v>500</v>
      </c>
      <c r="J61" s="12">
        <f t="shared" si="12"/>
        <v>0</v>
      </c>
      <c r="K61" s="7">
        <v>234.1</v>
      </c>
      <c r="L61" s="12">
        <f t="shared" ref="L61" si="43">K61-I61</f>
        <v>-265.89999999999998</v>
      </c>
      <c r="M61" s="7">
        <f t="shared" ref="M61" si="44">K61-D61</f>
        <v>-265.89999999999998</v>
      </c>
    </row>
    <row r="62" spans="1:18" s="1" customFormat="1" ht="15" customHeight="1" x14ac:dyDescent="0.35">
      <c r="A62" s="41" t="s">
        <v>69</v>
      </c>
      <c r="B62" s="41"/>
      <c r="C62" s="42"/>
      <c r="D62" s="13">
        <f t="shared" ref="D62:J62" si="45">D11+D20+D23+D30+D35+D37+D44+D47+D53+D57+D60</f>
        <v>5284982.0999999996</v>
      </c>
      <c r="E62" s="13">
        <f t="shared" si="45"/>
        <v>5445908.7999999998</v>
      </c>
      <c r="F62" s="13">
        <f t="shared" si="45"/>
        <v>160926.69999999998</v>
      </c>
      <c r="G62" s="13">
        <f t="shared" si="45"/>
        <v>6575600.6999999993</v>
      </c>
      <c r="H62" s="13">
        <f t="shared" si="45"/>
        <v>1129691.8999999999</v>
      </c>
      <c r="I62" s="13">
        <f t="shared" si="45"/>
        <v>8456868.5</v>
      </c>
      <c r="J62" s="13">
        <f t="shared" si="45"/>
        <v>1881267.8000000005</v>
      </c>
      <c r="K62" s="13">
        <f t="shared" ref="K62:L62" si="46">K11+K20+K23+K30+K35+K37+K44+K47+K53+K57+K60</f>
        <v>8531583.1999999993</v>
      </c>
      <c r="L62" s="13">
        <f t="shared" si="46"/>
        <v>74714.699999999939</v>
      </c>
      <c r="M62" s="13">
        <f>M11+M20+M23+M30+M37+M44+M47+M53+M57+M60</f>
        <v>3246601.0999999992</v>
      </c>
    </row>
  </sheetData>
  <mergeCells count="25">
    <mergeCell ref="J1:L1"/>
    <mergeCell ref="A4:M4"/>
    <mergeCell ref="A5:M5"/>
    <mergeCell ref="A6:A9"/>
    <mergeCell ref="B6:B9"/>
    <mergeCell ref="C6:C9"/>
    <mergeCell ref="D6:D7"/>
    <mergeCell ref="E6:M6"/>
    <mergeCell ref="E7:F7"/>
    <mergeCell ref="G7:H7"/>
    <mergeCell ref="I7:J7"/>
    <mergeCell ref="M7:M9"/>
    <mergeCell ref="G8:G9"/>
    <mergeCell ref="O53:R53"/>
    <mergeCell ref="A62:C62"/>
    <mergeCell ref="I8:I9"/>
    <mergeCell ref="J8:J9"/>
    <mergeCell ref="D8:D9"/>
    <mergeCell ref="E8:E9"/>
    <mergeCell ref="F8:F9"/>
    <mergeCell ref="K7:L7"/>
    <mergeCell ref="K8:K9"/>
    <mergeCell ref="L8:L9"/>
    <mergeCell ref="H8:H9"/>
    <mergeCell ref="B10:C10"/>
  </mergeCells>
  <pageMargins left="0" right="0" top="0.59055118110236227" bottom="0" header="0" footer="0"/>
  <pageSetup paperSize="8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zoomScaleNormal="100" workbookViewId="0">
      <pane xSplit="1" ySplit="10" topLeftCell="B32" activePane="bottomRight" state="frozen"/>
      <selection pane="topRight" activeCell="B1" sqref="B1"/>
      <selection pane="bottomLeft" activeCell="A7" sqref="A7"/>
      <selection pane="bottomRight" activeCell="K32" sqref="K32"/>
    </sheetView>
  </sheetViews>
  <sheetFormatPr defaultRowHeight="12.9" x14ac:dyDescent="0.35"/>
  <cols>
    <col min="1" max="1" width="44.36328125" customWidth="1"/>
    <col min="2" max="2" width="5.08984375" customWidth="1"/>
    <col min="3" max="3" width="6.36328125" customWidth="1"/>
    <col min="4" max="4" width="16.36328125" style="2" customWidth="1"/>
    <col min="5" max="5" width="16.816406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4" width="17" style="2" hidden="1" customWidth="1"/>
    <col min="15" max="15" width="17" style="2" customWidth="1"/>
  </cols>
  <sheetData>
    <row r="1" spans="1:17" ht="89.25" customHeight="1" x14ac:dyDescent="0.35">
      <c r="A1" t="s">
        <v>0</v>
      </c>
      <c r="J1" s="45" t="s">
        <v>92</v>
      </c>
      <c r="K1" s="45"/>
      <c r="L1" s="45"/>
      <c r="M1" s="45" t="s">
        <v>89</v>
      </c>
      <c r="N1" s="45"/>
    </row>
    <row r="4" spans="1:17" ht="43.4" customHeight="1" x14ac:dyDescent="0.35">
      <c r="A4" s="46" t="s">
        <v>93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3"/>
      <c r="Q4" s="11"/>
    </row>
    <row r="5" spans="1:17" ht="19.5" customHeight="1" x14ac:dyDescent="0.4">
      <c r="A5" s="47" t="s">
        <v>1</v>
      </c>
      <c r="B5" s="47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7" ht="19.5" customHeight="1" x14ac:dyDescent="0.4">
      <c r="A6" s="59" t="s">
        <v>85</v>
      </c>
      <c r="B6" s="62" t="s">
        <v>86</v>
      </c>
      <c r="C6" s="62" t="s">
        <v>87</v>
      </c>
      <c r="D6" s="55" t="s">
        <v>83</v>
      </c>
      <c r="E6" s="55" t="s">
        <v>77</v>
      </c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7" ht="19.5" customHeight="1" x14ac:dyDescent="0.35">
      <c r="A7" s="60"/>
      <c r="B7" s="63"/>
      <c r="C7" s="63"/>
      <c r="D7" s="55"/>
      <c r="E7" s="56" t="s">
        <v>78</v>
      </c>
      <c r="F7" s="35"/>
      <c r="G7" s="35" t="s">
        <v>79</v>
      </c>
      <c r="H7" s="35"/>
      <c r="I7" s="35" t="s">
        <v>80</v>
      </c>
      <c r="J7" s="35"/>
      <c r="K7" s="35" t="s">
        <v>81</v>
      </c>
      <c r="L7" s="35"/>
      <c r="M7" s="69" t="s">
        <v>82</v>
      </c>
      <c r="N7" s="69"/>
      <c r="O7" s="38" t="s">
        <v>2</v>
      </c>
    </row>
    <row r="8" spans="1:17" ht="34.950000000000003" customHeight="1" x14ac:dyDescent="0.35">
      <c r="A8" s="60"/>
      <c r="B8" s="63"/>
      <c r="C8" s="63"/>
      <c r="D8" s="68" t="s">
        <v>94</v>
      </c>
      <c r="E8" s="38" t="s">
        <v>95</v>
      </c>
      <c r="F8" s="43" t="s">
        <v>84</v>
      </c>
      <c r="G8" s="57" t="s">
        <v>96</v>
      </c>
      <c r="H8" s="38" t="s">
        <v>84</v>
      </c>
      <c r="I8" s="36" t="s">
        <v>97</v>
      </c>
      <c r="J8" s="38" t="s">
        <v>84</v>
      </c>
      <c r="K8" s="65" t="s">
        <v>98</v>
      </c>
      <c r="L8" s="38" t="s">
        <v>84</v>
      </c>
      <c r="M8" s="70" t="s">
        <v>88</v>
      </c>
      <c r="N8" s="67" t="s">
        <v>84</v>
      </c>
      <c r="O8" s="38"/>
    </row>
    <row r="9" spans="1:17" ht="31.5" customHeight="1" x14ac:dyDescent="0.35">
      <c r="A9" s="61"/>
      <c r="B9" s="64"/>
      <c r="C9" s="64"/>
      <c r="D9" s="58"/>
      <c r="E9" s="38"/>
      <c r="F9" s="44"/>
      <c r="G9" s="58"/>
      <c r="H9" s="38"/>
      <c r="I9" s="37"/>
      <c r="J9" s="38"/>
      <c r="K9" s="66"/>
      <c r="L9" s="38"/>
      <c r="M9" s="71"/>
      <c r="N9" s="67"/>
      <c r="O9" s="38"/>
    </row>
    <row r="10" spans="1:17" ht="14.5" customHeight="1" x14ac:dyDescent="0.35">
      <c r="A10" s="15" t="s">
        <v>3</v>
      </c>
      <c r="B10" s="39" t="s">
        <v>4</v>
      </c>
      <c r="C10" s="39"/>
      <c r="D10" s="15" t="s">
        <v>5</v>
      </c>
      <c r="E10" s="16">
        <v>4</v>
      </c>
      <c r="F10" s="15" t="s">
        <v>70</v>
      </c>
      <c r="G10" s="15">
        <v>6</v>
      </c>
      <c r="H10" s="16" t="s">
        <v>71</v>
      </c>
      <c r="I10" s="15">
        <v>8</v>
      </c>
      <c r="J10" s="15" t="s">
        <v>72</v>
      </c>
      <c r="K10" s="15">
        <v>10</v>
      </c>
      <c r="L10" s="15" t="s">
        <v>73</v>
      </c>
      <c r="M10" s="15">
        <v>12</v>
      </c>
      <c r="N10" s="15" t="s">
        <v>74</v>
      </c>
      <c r="O10" s="16" t="s">
        <v>90</v>
      </c>
    </row>
    <row r="11" spans="1:17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293808.39999999997</v>
      </c>
      <c r="E11" s="20">
        <f t="shared" si="0"/>
        <v>303707.5</v>
      </c>
      <c r="F11" s="13">
        <f>SUM(F12:F19)</f>
        <v>9899.1000000000058</v>
      </c>
      <c r="G11" s="20">
        <f t="shared" ref="G11:O11" si="1">SUM(G12:G19)</f>
        <v>310971.90000000002</v>
      </c>
      <c r="H11" s="13">
        <f t="shared" si="1"/>
        <v>7264.4000000000015</v>
      </c>
      <c r="I11" s="20">
        <f t="shared" si="1"/>
        <v>324017.3</v>
      </c>
      <c r="J11" s="13">
        <f t="shared" si="1"/>
        <v>13045.399999999994</v>
      </c>
      <c r="K11" s="20">
        <f t="shared" si="1"/>
        <v>323159.59999999998</v>
      </c>
      <c r="L11" s="13">
        <f t="shared" si="1"/>
        <v>-857.69999999999163</v>
      </c>
      <c r="M11" s="13">
        <f t="shared" si="1"/>
        <v>0</v>
      </c>
      <c r="N11" s="13">
        <f t="shared" si="1"/>
        <v>-323159.59999999998</v>
      </c>
      <c r="O11" s="13">
        <f t="shared" si="1"/>
        <v>29351.200000000012</v>
      </c>
    </row>
    <row r="12" spans="1:17" ht="40.5" customHeight="1" x14ac:dyDescent="0.35">
      <c r="A12" s="21" t="s">
        <v>14</v>
      </c>
      <c r="B12" s="22" t="s">
        <v>12</v>
      </c>
      <c r="C12" s="23" t="s">
        <v>15</v>
      </c>
      <c r="D12" s="24">
        <v>6957.5</v>
      </c>
      <c r="E12" s="6">
        <v>6957.5</v>
      </c>
      <c r="F12" s="12">
        <f>E12-D12</f>
        <v>0</v>
      </c>
      <c r="G12" s="6">
        <v>6957.5</v>
      </c>
      <c r="H12" s="12">
        <f>G12-E12</f>
        <v>0</v>
      </c>
      <c r="I12" s="6">
        <v>7049</v>
      </c>
      <c r="J12" s="12">
        <f>I12-G12</f>
        <v>91.5</v>
      </c>
      <c r="K12" s="6">
        <v>6713.4</v>
      </c>
      <c r="L12" s="12">
        <f>K12-I12</f>
        <v>-335.60000000000036</v>
      </c>
      <c r="M12" s="6"/>
      <c r="N12" s="7">
        <f>M12-K12</f>
        <v>-6713.4</v>
      </c>
      <c r="O12" s="7">
        <f>K12-D12</f>
        <v>-244.10000000000036</v>
      </c>
    </row>
    <row r="13" spans="1:17" ht="53.5" customHeight="1" x14ac:dyDescent="0.35">
      <c r="A13" s="21" t="s">
        <v>16</v>
      </c>
      <c r="B13" s="22" t="s">
        <v>12</v>
      </c>
      <c r="C13" s="23" t="s">
        <v>17</v>
      </c>
      <c r="D13" s="24">
        <v>13304.7</v>
      </c>
      <c r="E13" s="6">
        <v>13304.7</v>
      </c>
      <c r="F13" s="12">
        <f t="shared" ref="F13:F19" si="2">E13-D13</f>
        <v>0</v>
      </c>
      <c r="G13" s="6">
        <v>13304.7</v>
      </c>
      <c r="H13" s="12">
        <f t="shared" ref="H13:H19" si="3">G13-E13</f>
        <v>0</v>
      </c>
      <c r="I13" s="6">
        <v>12893.2</v>
      </c>
      <c r="J13" s="12">
        <f t="shared" ref="J13:J19" si="4">I13-G13</f>
        <v>-411.5</v>
      </c>
      <c r="K13" s="6">
        <v>12814.2</v>
      </c>
      <c r="L13" s="12">
        <f t="shared" ref="L13:L19" si="5">K13-I13</f>
        <v>-79</v>
      </c>
      <c r="M13" s="6"/>
      <c r="N13" s="7">
        <f t="shared" ref="N13:N19" si="6">M13-K13</f>
        <v>-12814.2</v>
      </c>
      <c r="O13" s="7">
        <f t="shared" ref="O13:O19" si="7">K13-D13</f>
        <v>-490.5</v>
      </c>
    </row>
    <row r="14" spans="1:17" ht="67.400000000000006" customHeight="1" x14ac:dyDescent="0.35">
      <c r="A14" s="21" t="s">
        <v>18</v>
      </c>
      <c r="B14" s="22" t="s">
        <v>12</v>
      </c>
      <c r="C14" s="23" t="s">
        <v>19</v>
      </c>
      <c r="D14" s="24">
        <v>108047.5</v>
      </c>
      <c r="E14" s="6">
        <v>106138.6</v>
      </c>
      <c r="F14" s="12">
        <f t="shared" si="2"/>
        <v>-1908.8999999999942</v>
      </c>
      <c r="G14" s="6">
        <v>106745.5</v>
      </c>
      <c r="H14" s="12">
        <f t="shared" si="3"/>
        <v>606.89999999999418</v>
      </c>
      <c r="I14" s="6">
        <v>112677</v>
      </c>
      <c r="J14" s="12">
        <f t="shared" si="4"/>
        <v>5931.5</v>
      </c>
      <c r="K14" s="6">
        <v>112094.2</v>
      </c>
      <c r="L14" s="12">
        <f t="shared" si="5"/>
        <v>-582.80000000000291</v>
      </c>
      <c r="M14" s="6"/>
      <c r="N14" s="7">
        <f t="shared" si="6"/>
        <v>-112094.2</v>
      </c>
      <c r="O14" s="7">
        <f t="shared" si="7"/>
        <v>4046.6999999999971</v>
      </c>
    </row>
    <row r="15" spans="1:17" ht="14.5" customHeight="1" x14ac:dyDescent="0.35">
      <c r="A15" s="21" t="s">
        <v>20</v>
      </c>
      <c r="B15" s="22" t="s">
        <v>12</v>
      </c>
      <c r="C15" s="23" t="s">
        <v>21</v>
      </c>
      <c r="D15" s="24">
        <v>153.9</v>
      </c>
      <c r="E15" s="6">
        <v>153.9</v>
      </c>
      <c r="F15" s="12">
        <f t="shared" si="2"/>
        <v>0</v>
      </c>
      <c r="G15" s="6">
        <v>153.9</v>
      </c>
      <c r="H15" s="12">
        <f t="shared" si="3"/>
        <v>0</v>
      </c>
      <c r="I15" s="6">
        <v>153.9</v>
      </c>
      <c r="J15" s="12">
        <f t="shared" si="4"/>
        <v>0</v>
      </c>
      <c r="K15" s="6">
        <v>153.9</v>
      </c>
      <c r="L15" s="12">
        <f t="shared" si="5"/>
        <v>0</v>
      </c>
      <c r="M15" s="6"/>
      <c r="N15" s="7">
        <f t="shared" si="6"/>
        <v>-153.9</v>
      </c>
      <c r="O15" s="7">
        <f t="shared" si="7"/>
        <v>0</v>
      </c>
    </row>
    <row r="16" spans="1:17" ht="53.5" customHeight="1" x14ac:dyDescent="0.35">
      <c r="A16" s="21" t="s">
        <v>22</v>
      </c>
      <c r="B16" s="22" t="s">
        <v>12</v>
      </c>
      <c r="C16" s="23" t="s">
        <v>23</v>
      </c>
      <c r="D16" s="24">
        <v>50949.1</v>
      </c>
      <c r="E16" s="6">
        <v>50949.1</v>
      </c>
      <c r="F16" s="12">
        <f t="shared" si="2"/>
        <v>0</v>
      </c>
      <c r="G16" s="6">
        <v>52445.3</v>
      </c>
      <c r="H16" s="12">
        <f t="shared" si="3"/>
        <v>1496.2000000000044</v>
      </c>
      <c r="I16" s="6">
        <v>52302.7</v>
      </c>
      <c r="J16" s="12">
        <f t="shared" si="4"/>
        <v>-142.60000000000582</v>
      </c>
      <c r="K16" s="6">
        <v>52689.8</v>
      </c>
      <c r="L16" s="12">
        <f t="shared" si="5"/>
        <v>387.10000000000582</v>
      </c>
      <c r="M16" s="6"/>
      <c r="N16" s="7">
        <f t="shared" si="6"/>
        <v>-52689.8</v>
      </c>
      <c r="O16" s="7">
        <f t="shared" si="7"/>
        <v>1740.7000000000044</v>
      </c>
    </row>
    <row r="17" spans="1:15" ht="27.45" customHeight="1" x14ac:dyDescent="0.35">
      <c r="A17" s="21" t="s">
        <v>24</v>
      </c>
      <c r="B17" s="22" t="s">
        <v>12</v>
      </c>
      <c r="C17" s="23" t="s">
        <v>25</v>
      </c>
      <c r="D17" s="24">
        <v>0</v>
      </c>
      <c r="E17" s="6">
        <v>0</v>
      </c>
      <c r="F17" s="12">
        <f t="shared" si="2"/>
        <v>0</v>
      </c>
      <c r="G17" s="6">
        <v>0</v>
      </c>
      <c r="H17" s="12">
        <f t="shared" si="3"/>
        <v>0</v>
      </c>
      <c r="I17" s="6">
        <v>0</v>
      </c>
      <c r="J17" s="12">
        <f t="shared" si="4"/>
        <v>0</v>
      </c>
      <c r="K17" s="6">
        <v>0</v>
      </c>
      <c r="L17" s="12">
        <f t="shared" si="5"/>
        <v>0</v>
      </c>
      <c r="M17" s="6"/>
      <c r="N17" s="7">
        <f t="shared" si="6"/>
        <v>0</v>
      </c>
      <c r="O17" s="7">
        <f t="shared" si="7"/>
        <v>0</v>
      </c>
    </row>
    <row r="18" spans="1:15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2"/>
        <v>0</v>
      </c>
      <c r="G18" s="6">
        <v>3000</v>
      </c>
      <c r="H18" s="12">
        <f t="shared" si="3"/>
        <v>0</v>
      </c>
      <c r="I18" s="6">
        <v>3000</v>
      </c>
      <c r="J18" s="12">
        <f t="shared" si="4"/>
        <v>0</v>
      </c>
      <c r="K18" s="6">
        <v>1558</v>
      </c>
      <c r="L18" s="12">
        <f t="shared" si="5"/>
        <v>-1442</v>
      </c>
      <c r="M18" s="6"/>
      <c r="N18" s="7">
        <f t="shared" si="6"/>
        <v>-1558</v>
      </c>
      <c r="O18" s="7">
        <f t="shared" si="7"/>
        <v>-1442</v>
      </c>
    </row>
    <row r="19" spans="1:15" ht="14.5" customHeight="1" x14ac:dyDescent="0.35">
      <c r="A19" s="21" t="s">
        <v>27</v>
      </c>
      <c r="B19" s="22" t="s">
        <v>12</v>
      </c>
      <c r="C19" s="23" t="s">
        <v>9</v>
      </c>
      <c r="D19" s="24">
        <v>111395.7</v>
      </c>
      <c r="E19" s="6">
        <v>123203.7</v>
      </c>
      <c r="F19" s="12">
        <f t="shared" si="2"/>
        <v>11808</v>
      </c>
      <c r="G19" s="6">
        <v>128365</v>
      </c>
      <c r="H19" s="12">
        <f t="shared" si="3"/>
        <v>5161.3000000000029</v>
      </c>
      <c r="I19" s="6">
        <v>135941.5</v>
      </c>
      <c r="J19" s="12">
        <f t="shared" si="4"/>
        <v>7576.5</v>
      </c>
      <c r="K19" s="6">
        <v>137136.1</v>
      </c>
      <c r="L19" s="12">
        <f t="shared" si="5"/>
        <v>1194.6000000000058</v>
      </c>
      <c r="M19" s="6"/>
      <c r="N19" s="7">
        <f t="shared" si="6"/>
        <v>-137136.1</v>
      </c>
      <c r="O19" s="7">
        <f t="shared" si="7"/>
        <v>25740.400000000009</v>
      </c>
    </row>
    <row r="20" spans="1:15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5017.5</v>
      </c>
      <c r="E20" s="13">
        <f t="shared" ref="E20:O20" si="8">SUM(E21:E22)</f>
        <v>9058.9</v>
      </c>
      <c r="F20" s="13">
        <f t="shared" si="8"/>
        <v>4041.3999999999996</v>
      </c>
      <c r="G20" s="13">
        <f t="shared" si="8"/>
        <v>7614.8</v>
      </c>
      <c r="H20" s="13">
        <f t="shared" si="8"/>
        <v>-1444.0999999999995</v>
      </c>
      <c r="I20" s="13">
        <f t="shared" si="8"/>
        <v>29223.200000000001</v>
      </c>
      <c r="J20" s="13">
        <f t="shared" si="8"/>
        <v>21608.400000000001</v>
      </c>
      <c r="K20" s="13">
        <f t="shared" si="8"/>
        <v>28043.7</v>
      </c>
      <c r="L20" s="13">
        <f t="shared" si="8"/>
        <v>-1179.5</v>
      </c>
      <c r="M20" s="13">
        <f t="shared" si="8"/>
        <v>0</v>
      </c>
      <c r="N20" s="13">
        <f t="shared" si="8"/>
        <v>-28043.7</v>
      </c>
      <c r="O20" s="13">
        <f t="shared" si="8"/>
        <v>23026.2</v>
      </c>
    </row>
    <row r="21" spans="1:15" ht="48.75" customHeight="1" x14ac:dyDescent="0.35">
      <c r="A21" s="25" t="s">
        <v>91</v>
      </c>
      <c r="B21" s="22" t="s">
        <v>17</v>
      </c>
      <c r="C21" s="26">
        <v>10</v>
      </c>
      <c r="D21" s="7">
        <v>4793.5</v>
      </c>
      <c r="E21" s="7">
        <v>8834.9</v>
      </c>
      <c r="F21" s="12">
        <f t="shared" ref="F21:F61" si="9">E21-D21</f>
        <v>4041.3999999999996</v>
      </c>
      <c r="G21" s="7">
        <v>7420.8</v>
      </c>
      <c r="H21" s="12">
        <f t="shared" ref="H21:H61" si="10">G21-E21</f>
        <v>-1414.0999999999995</v>
      </c>
      <c r="I21" s="7">
        <v>28019.5</v>
      </c>
      <c r="J21" s="12">
        <f t="shared" ref="J21:J61" si="11">I21-G21</f>
        <v>20598.7</v>
      </c>
      <c r="K21" s="7">
        <v>26800</v>
      </c>
      <c r="L21" s="12">
        <f t="shared" ref="L21:L61" si="12">K21-I21</f>
        <v>-1219.5</v>
      </c>
      <c r="M21" s="7"/>
      <c r="N21" s="7">
        <f t="shared" ref="N21:N61" si="13">M21-K21</f>
        <v>-26800</v>
      </c>
      <c r="O21" s="7">
        <f t="shared" ref="O21:O22" si="14">K21-D21</f>
        <v>22006.5</v>
      </c>
    </row>
    <row r="22" spans="1:15" ht="40.5" customHeight="1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9"/>
        <v>0</v>
      </c>
      <c r="G22" s="7">
        <v>194</v>
      </c>
      <c r="H22" s="12">
        <f t="shared" si="10"/>
        <v>-30</v>
      </c>
      <c r="I22" s="7">
        <v>1203.7</v>
      </c>
      <c r="J22" s="12">
        <f t="shared" si="11"/>
        <v>1009.7</v>
      </c>
      <c r="K22" s="7">
        <v>1243.7</v>
      </c>
      <c r="L22" s="12">
        <f t="shared" si="12"/>
        <v>40</v>
      </c>
      <c r="M22" s="7"/>
      <c r="N22" s="7">
        <f t="shared" si="13"/>
        <v>-1243.7</v>
      </c>
      <c r="O22" s="7">
        <f t="shared" si="14"/>
        <v>1019.7</v>
      </c>
    </row>
    <row r="23" spans="1:15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358110.99999999994</v>
      </c>
      <c r="E23" s="14">
        <f t="shared" ref="E23:O23" si="15">SUM(E24:E29)</f>
        <v>370784.19999999995</v>
      </c>
      <c r="F23" s="14">
        <f t="shared" si="15"/>
        <v>12673.20000000001</v>
      </c>
      <c r="G23" s="14">
        <f t="shared" si="15"/>
        <v>397457.49999999994</v>
      </c>
      <c r="H23" s="14">
        <f t="shared" si="15"/>
        <v>26673.299999999988</v>
      </c>
      <c r="I23" s="14">
        <f t="shared" si="15"/>
        <v>395869.80000000005</v>
      </c>
      <c r="J23" s="12">
        <f t="shared" si="11"/>
        <v>-1587.6999999998952</v>
      </c>
      <c r="K23" s="14">
        <f t="shared" si="15"/>
        <v>387264.9</v>
      </c>
      <c r="L23" s="14">
        <f t="shared" si="15"/>
        <v>-8604.8999999999905</v>
      </c>
      <c r="M23" s="14">
        <f t="shared" si="15"/>
        <v>0</v>
      </c>
      <c r="N23" s="14">
        <f t="shared" si="15"/>
        <v>-387264.9</v>
      </c>
      <c r="O23" s="14">
        <f t="shared" si="15"/>
        <v>29153.900000000045</v>
      </c>
    </row>
    <row r="24" spans="1:15" ht="14.5" customHeight="1" x14ac:dyDescent="0.35">
      <c r="A24" s="21" t="s">
        <v>32</v>
      </c>
      <c r="B24" s="22" t="s">
        <v>19</v>
      </c>
      <c r="C24" s="23" t="s">
        <v>12</v>
      </c>
      <c r="D24" s="8">
        <v>2394.6999999999998</v>
      </c>
      <c r="E24" s="8">
        <v>2394.6999999999998</v>
      </c>
      <c r="F24" s="12">
        <f t="shared" si="9"/>
        <v>0</v>
      </c>
      <c r="G24" s="8">
        <v>2428.9</v>
      </c>
      <c r="H24" s="12">
        <f t="shared" si="10"/>
        <v>34.200000000000273</v>
      </c>
      <c r="I24" s="8">
        <v>2633.9</v>
      </c>
      <c r="J24" s="12">
        <f t="shared" si="11"/>
        <v>205</v>
      </c>
      <c r="K24" s="8">
        <v>2486.5</v>
      </c>
      <c r="L24" s="12">
        <f t="shared" si="12"/>
        <v>-147.40000000000009</v>
      </c>
      <c r="M24" s="8"/>
      <c r="N24" s="7">
        <f t="shared" si="13"/>
        <v>-2486.5</v>
      </c>
      <c r="O24" s="7">
        <f t="shared" ref="O24:O29" si="16">K24-D24</f>
        <v>91.800000000000182</v>
      </c>
    </row>
    <row r="25" spans="1:15" ht="14.5" customHeight="1" x14ac:dyDescent="0.35">
      <c r="A25" s="21" t="s">
        <v>33</v>
      </c>
      <c r="B25" s="22" t="s">
        <v>19</v>
      </c>
      <c r="C25" s="23" t="s">
        <v>21</v>
      </c>
      <c r="D25" s="8">
        <v>16818.2</v>
      </c>
      <c r="E25" s="8">
        <v>16818.2</v>
      </c>
      <c r="F25" s="12">
        <f t="shared" si="9"/>
        <v>0</v>
      </c>
      <c r="G25" s="8">
        <v>16730.7</v>
      </c>
      <c r="H25" s="12">
        <f t="shared" si="10"/>
        <v>-87.5</v>
      </c>
      <c r="I25" s="8">
        <v>15784.6</v>
      </c>
      <c r="J25" s="12">
        <f t="shared" si="11"/>
        <v>-946.10000000000036</v>
      </c>
      <c r="K25" s="8">
        <v>14739.2</v>
      </c>
      <c r="L25" s="12">
        <f t="shared" si="12"/>
        <v>-1045.3999999999996</v>
      </c>
      <c r="M25" s="8"/>
      <c r="N25" s="7">
        <f t="shared" si="13"/>
        <v>-14739.2</v>
      </c>
      <c r="O25" s="7">
        <f t="shared" si="16"/>
        <v>-2079</v>
      </c>
    </row>
    <row r="26" spans="1:15" ht="14.5" customHeight="1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>
        <v>120</v>
      </c>
      <c r="F26" s="12">
        <f t="shared" si="9"/>
        <v>120</v>
      </c>
      <c r="G26" s="8">
        <v>120</v>
      </c>
      <c r="H26" s="12">
        <f t="shared" si="10"/>
        <v>0</v>
      </c>
      <c r="I26" s="8">
        <v>110</v>
      </c>
      <c r="J26" s="12">
        <f t="shared" si="11"/>
        <v>-10</v>
      </c>
      <c r="K26" s="8">
        <v>110</v>
      </c>
      <c r="L26" s="12">
        <f t="shared" si="12"/>
        <v>0</v>
      </c>
      <c r="M26" s="8"/>
      <c r="N26" s="7">
        <f t="shared" si="13"/>
        <v>-110</v>
      </c>
      <c r="O26" s="7">
        <f t="shared" si="16"/>
        <v>110</v>
      </c>
    </row>
    <row r="27" spans="1:15" ht="14.5" customHeight="1" x14ac:dyDescent="0.35">
      <c r="A27" s="21" t="s">
        <v>35</v>
      </c>
      <c r="B27" s="22" t="s">
        <v>19</v>
      </c>
      <c r="C27" s="23" t="s">
        <v>36</v>
      </c>
      <c r="D27" s="8">
        <v>8444.9</v>
      </c>
      <c r="E27" s="8">
        <v>8444.9</v>
      </c>
      <c r="F27" s="12">
        <f t="shared" si="9"/>
        <v>0</v>
      </c>
      <c r="G27" s="8">
        <v>7884.2</v>
      </c>
      <c r="H27" s="12">
        <f t="shared" si="10"/>
        <v>-560.69999999999982</v>
      </c>
      <c r="I27" s="8">
        <v>7363.9</v>
      </c>
      <c r="J27" s="12">
        <f t="shared" si="11"/>
        <v>-520.30000000000018</v>
      </c>
      <c r="K27" s="8">
        <v>5720.7</v>
      </c>
      <c r="L27" s="12">
        <f t="shared" si="12"/>
        <v>-1643.1999999999998</v>
      </c>
      <c r="M27" s="8"/>
      <c r="N27" s="7">
        <f t="shared" si="13"/>
        <v>-5720.7</v>
      </c>
      <c r="O27" s="7">
        <f t="shared" si="16"/>
        <v>-2724.2</v>
      </c>
    </row>
    <row r="28" spans="1:15" ht="14.5" customHeight="1" x14ac:dyDescent="0.35">
      <c r="A28" s="21" t="s">
        <v>37</v>
      </c>
      <c r="B28" s="22" t="s">
        <v>19</v>
      </c>
      <c r="C28" s="23" t="s">
        <v>29</v>
      </c>
      <c r="D28" s="8">
        <v>315325.09999999998</v>
      </c>
      <c r="E28" s="8">
        <v>317801.3</v>
      </c>
      <c r="F28" s="12">
        <f t="shared" si="9"/>
        <v>2476.2000000000116</v>
      </c>
      <c r="G28" s="8">
        <v>337646.1</v>
      </c>
      <c r="H28" s="12">
        <f t="shared" si="10"/>
        <v>19844.799999999988</v>
      </c>
      <c r="I28" s="8">
        <v>337521.7</v>
      </c>
      <c r="J28" s="12">
        <f t="shared" si="11"/>
        <v>-124.39999999996508</v>
      </c>
      <c r="K28" s="8">
        <v>332163.40000000002</v>
      </c>
      <c r="L28" s="12">
        <f t="shared" si="12"/>
        <v>-5358.2999999999884</v>
      </c>
      <c r="M28" s="8"/>
      <c r="N28" s="7">
        <f t="shared" si="13"/>
        <v>-332163.40000000002</v>
      </c>
      <c r="O28" s="7">
        <f t="shared" si="16"/>
        <v>16838.300000000047</v>
      </c>
    </row>
    <row r="29" spans="1:15" ht="27.45" customHeight="1" x14ac:dyDescent="0.35">
      <c r="A29" s="21" t="s">
        <v>38</v>
      </c>
      <c r="B29" s="22" t="s">
        <v>19</v>
      </c>
      <c r="C29" s="23" t="s">
        <v>8</v>
      </c>
      <c r="D29" s="8">
        <v>15128.1</v>
      </c>
      <c r="E29" s="8">
        <v>25205.1</v>
      </c>
      <c r="F29" s="12">
        <f t="shared" si="9"/>
        <v>10076.999999999998</v>
      </c>
      <c r="G29" s="8">
        <v>32647.599999999999</v>
      </c>
      <c r="H29" s="12">
        <f t="shared" si="10"/>
        <v>7442.5</v>
      </c>
      <c r="I29" s="8">
        <v>32455.7</v>
      </c>
      <c r="J29" s="12">
        <f t="shared" si="11"/>
        <v>-191.89999999999782</v>
      </c>
      <c r="K29" s="8">
        <v>32045.1</v>
      </c>
      <c r="L29" s="12">
        <f t="shared" si="12"/>
        <v>-410.60000000000218</v>
      </c>
      <c r="M29" s="8"/>
      <c r="N29" s="7">
        <f t="shared" si="13"/>
        <v>-32045.1</v>
      </c>
      <c r="O29" s="7">
        <f t="shared" si="16"/>
        <v>16917</v>
      </c>
    </row>
    <row r="30" spans="1:15" ht="32.25" customHeight="1" x14ac:dyDescent="0.35">
      <c r="A30" s="17" t="s">
        <v>39</v>
      </c>
      <c r="B30" s="18" t="s">
        <v>21</v>
      </c>
      <c r="C30" s="19" t="s">
        <v>13</v>
      </c>
      <c r="D30" s="9">
        <f>SUM(D31:D34)</f>
        <v>1255838.8</v>
      </c>
      <c r="E30" s="9">
        <f t="shared" ref="E30:O30" si="17">SUM(E31:E34)</f>
        <v>1281350.5999999999</v>
      </c>
      <c r="F30" s="9">
        <f t="shared" si="17"/>
        <v>25511.800000000054</v>
      </c>
      <c r="G30" s="9">
        <f t="shared" si="17"/>
        <v>1410141.1</v>
      </c>
      <c r="H30" s="9">
        <f t="shared" si="17"/>
        <v>128790.49999999999</v>
      </c>
      <c r="I30" s="9">
        <f t="shared" si="17"/>
        <v>2663915.2999999998</v>
      </c>
      <c r="J30" s="9">
        <f t="shared" si="17"/>
        <v>1253774.2</v>
      </c>
      <c r="K30" s="9">
        <f t="shared" si="17"/>
        <v>1836545.6</v>
      </c>
      <c r="L30" s="9">
        <f t="shared" si="17"/>
        <v>-827369.7</v>
      </c>
      <c r="M30" s="9">
        <f t="shared" si="17"/>
        <v>0</v>
      </c>
      <c r="N30" s="9">
        <f t="shared" si="17"/>
        <v>-1836545.6</v>
      </c>
      <c r="O30" s="9">
        <f t="shared" si="17"/>
        <v>580706.80000000005</v>
      </c>
    </row>
    <row r="31" spans="1:15" ht="14.5" customHeight="1" x14ac:dyDescent="0.35">
      <c r="A31" s="21" t="s">
        <v>40</v>
      </c>
      <c r="B31" s="22" t="s">
        <v>21</v>
      </c>
      <c r="C31" s="23" t="s">
        <v>12</v>
      </c>
      <c r="D31" s="8">
        <v>937422.7</v>
      </c>
      <c r="E31" s="8">
        <v>950345.4</v>
      </c>
      <c r="F31" s="12">
        <f t="shared" ref="F31:F32" si="18">E31-D31</f>
        <v>12922.70000000007</v>
      </c>
      <c r="G31" s="8">
        <v>1034352.1</v>
      </c>
      <c r="H31" s="12">
        <f t="shared" si="10"/>
        <v>84006.699999999953</v>
      </c>
      <c r="I31" s="8">
        <v>2305812.4</v>
      </c>
      <c r="J31" s="12">
        <f t="shared" si="11"/>
        <v>1271460.2999999998</v>
      </c>
      <c r="K31" s="8">
        <v>1462176.3</v>
      </c>
      <c r="L31" s="12">
        <f t="shared" si="12"/>
        <v>-843636.09999999986</v>
      </c>
      <c r="M31" s="8"/>
      <c r="N31" s="7">
        <f t="shared" si="13"/>
        <v>-1462176.3</v>
      </c>
      <c r="O31" s="7">
        <f t="shared" ref="O31:O36" si="19">K31-D31</f>
        <v>524753.60000000009</v>
      </c>
    </row>
    <row r="32" spans="1:15" ht="14.5" customHeight="1" x14ac:dyDescent="0.35">
      <c r="A32" s="21" t="s">
        <v>41</v>
      </c>
      <c r="B32" s="22" t="s">
        <v>21</v>
      </c>
      <c r="C32" s="23" t="s">
        <v>15</v>
      </c>
      <c r="D32" s="8">
        <v>181095.4</v>
      </c>
      <c r="E32" s="8">
        <v>186940.79999999999</v>
      </c>
      <c r="F32" s="12">
        <f t="shared" si="18"/>
        <v>5845.3999999999942</v>
      </c>
      <c r="G32" s="8">
        <v>207404.7</v>
      </c>
      <c r="H32" s="12">
        <f t="shared" si="10"/>
        <v>20463.900000000023</v>
      </c>
      <c r="I32" s="8">
        <v>185901.8</v>
      </c>
      <c r="J32" s="12">
        <f t="shared" si="11"/>
        <v>-21502.900000000023</v>
      </c>
      <c r="K32" s="8">
        <v>186226.5</v>
      </c>
      <c r="L32" s="12">
        <f t="shared" si="12"/>
        <v>324.70000000001164</v>
      </c>
      <c r="M32" s="8"/>
      <c r="N32" s="7">
        <f t="shared" si="13"/>
        <v>-186226.5</v>
      </c>
      <c r="O32" s="7">
        <f t="shared" si="19"/>
        <v>5131.1000000000058</v>
      </c>
    </row>
    <row r="33" spans="1:15" ht="14.5" customHeight="1" x14ac:dyDescent="0.35">
      <c r="A33" s="21" t="s">
        <v>42</v>
      </c>
      <c r="B33" s="22" t="s">
        <v>21</v>
      </c>
      <c r="C33" s="23" t="s">
        <v>17</v>
      </c>
      <c r="D33" s="8">
        <v>97146.6</v>
      </c>
      <c r="E33" s="8">
        <v>103883.4</v>
      </c>
      <c r="F33" s="12">
        <f t="shared" si="9"/>
        <v>6736.7999999999884</v>
      </c>
      <c r="G33" s="8">
        <v>128379.3</v>
      </c>
      <c r="H33" s="12">
        <f t="shared" si="10"/>
        <v>24495.900000000009</v>
      </c>
      <c r="I33" s="8">
        <v>130815.4</v>
      </c>
      <c r="J33" s="12">
        <f t="shared" si="11"/>
        <v>2436.0999999999913</v>
      </c>
      <c r="K33" s="8">
        <v>148451.6</v>
      </c>
      <c r="L33" s="12">
        <f t="shared" si="12"/>
        <v>17636.200000000012</v>
      </c>
      <c r="M33" s="8"/>
      <c r="N33" s="7">
        <f t="shared" si="13"/>
        <v>-148451.6</v>
      </c>
      <c r="O33" s="7">
        <f t="shared" si="19"/>
        <v>51305</v>
      </c>
    </row>
    <row r="34" spans="1:15" ht="27.45" customHeight="1" x14ac:dyDescent="0.35">
      <c r="A34" s="21" t="s">
        <v>43</v>
      </c>
      <c r="B34" s="22" t="s">
        <v>21</v>
      </c>
      <c r="C34" s="23" t="s">
        <v>21</v>
      </c>
      <c r="D34" s="8">
        <v>40174.1</v>
      </c>
      <c r="E34" s="8">
        <v>40181</v>
      </c>
      <c r="F34" s="12">
        <f t="shared" si="9"/>
        <v>6.9000000000014552</v>
      </c>
      <c r="G34" s="8">
        <v>40005</v>
      </c>
      <c r="H34" s="12">
        <f t="shared" si="10"/>
        <v>-176</v>
      </c>
      <c r="I34" s="8">
        <v>41385.699999999997</v>
      </c>
      <c r="J34" s="12">
        <f t="shared" si="11"/>
        <v>1380.6999999999971</v>
      </c>
      <c r="K34" s="8">
        <v>39691.199999999997</v>
      </c>
      <c r="L34" s="12">
        <f t="shared" si="12"/>
        <v>-1694.5</v>
      </c>
      <c r="M34" s="8"/>
      <c r="N34" s="7">
        <f t="shared" si="13"/>
        <v>-39691.199999999997</v>
      </c>
      <c r="O34" s="7">
        <f t="shared" si="19"/>
        <v>-482.90000000000146</v>
      </c>
    </row>
    <row r="35" spans="1:15" ht="27.75" customHeight="1" x14ac:dyDescent="0.35">
      <c r="A35" s="17" t="s">
        <v>44</v>
      </c>
      <c r="B35" s="18" t="s">
        <v>23</v>
      </c>
      <c r="C35" s="19" t="s">
        <v>13</v>
      </c>
      <c r="D35" s="13">
        <f>D36</f>
        <v>194.7</v>
      </c>
      <c r="E35" s="13">
        <f t="shared" ref="E35:N35" si="20">E36</f>
        <v>194.7</v>
      </c>
      <c r="F35" s="13">
        <f t="shared" si="20"/>
        <v>0</v>
      </c>
      <c r="G35" s="13">
        <f t="shared" si="20"/>
        <v>194.7</v>
      </c>
      <c r="H35" s="13">
        <f t="shared" si="20"/>
        <v>0</v>
      </c>
      <c r="I35" s="13">
        <f t="shared" si="20"/>
        <v>180.7</v>
      </c>
      <c r="J35" s="13">
        <f t="shared" si="20"/>
        <v>-14</v>
      </c>
      <c r="K35" s="13">
        <f t="shared" si="20"/>
        <v>180.7</v>
      </c>
      <c r="L35" s="13">
        <f t="shared" si="20"/>
        <v>0</v>
      </c>
      <c r="M35" s="13">
        <f t="shared" si="20"/>
        <v>0</v>
      </c>
      <c r="N35" s="13">
        <f t="shared" si="20"/>
        <v>-180.7</v>
      </c>
      <c r="O35" s="7">
        <f t="shared" si="19"/>
        <v>-14</v>
      </c>
    </row>
    <row r="36" spans="1:15" ht="27.45" customHeight="1" x14ac:dyDescent="0.35">
      <c r="A36" s="21" t="s">
        <v>45</v>
      </c>
      <c r="B36" s="22" t="s">
        <v>23</v>
      </c>
      <c r="C36" s="23" t="s">
        <v>21</v>
      </c>
      <c r="D36" s="7">
        <v>194.7</v>
      </c>
      <c r="E36" s="7">
        <v>194.7</v>
      </c>
      <c r="F36" s="12">
        <f t="shared" si="9"/>
        <v>0</v>
      </c>
      <c r="G36" s="7">
        <v>194.7</v>
      </c>
      <c r="H36" s="12">
        <f t="shared" si="10"/>
        <v>0</v>
      </c>
      <c r="I36" s="7">
        <v>180.7</v>
      </c>
      <c r="J36" s="12">
        <f t="shared" si="11"/>
        <v>-14</v>
      </c>
      <c r="K36" s="7">
        <v>180.7</v>
      </c>
      <c r="L36" s="12">
        <f t="shared" si="12"/>
        <v>0</v>
      </c>
      <c r="M36" s="7"/>
      <c r="N36" s="7">
        <f t="shared" si="13"/>
        <v>-180.7</v>
      </c>
      <c r="O36" s="7">
        <f t="shared" si="19"/>
        <v>-14</v>
      </c>
    </row>
    <row r="37" spans="1:15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1706551.7</v>
      </c>
      <c r="E37" s="9">
        <f t="shared" ref="E37:O37" si="21">E38+E39+E41+E42+E43+E40</f>
        <v>1883360.2</v>
      </c>
      <c r="F37" s="9">
        <f t="shared" si="21"/>
        <v>176808.5</v>
      </c>
      <c r="G37" s="9">
        <f t="shared" si="21"/>
        <v>2007614.6</v>
      </c>
      <c r="H37" s="9">
        <f t="shared" si="21"/>
        <v>124254.40000000004</v>
      </c>
      <c r="I37" s="9">
        <f t="shared" si="21"/>
        <v>2003048.5999999999</v>
      </c>
      <c r="J37" s="9">
        <f t="shared" si="21"/>
        <v>-4566.0000000000655</v>
      </c>
      <c r="K37" s="9">
        <f t="shared" si="21"/>
        <v>2026686.5999999999</v>
      </c>
      <c r="L37" s="9">
        <f t="shared" si="21"/>
        <v>23638.000000000033</v>
      </c>
      <c r="M37" s="9">
        <f t="shared" si="21"/>
        <v>0</v>
      </c>
      <c r="N37" s="9">
        <f t="shared" si="21"/>
        <v>-2026686.5999999999</v>
      </c>
      <c r="O37" s="9">
        <f t="shared" si="21"/>
        <v>320134.89999999997</v>
      </c>
    </row>
    <row r="38" spans="1:15" ht="14.5" customHeight="1" x14ac:dyDescent="0.35">
      <c r="A38" s="21" t="s">
        <v>47</v>
      </c>
      <c r="B38" s="22" t="s">
        <v>25</v>
      </c>
      <c r="C38" s="23" t="s">
        <v>12</v>
      </c>
      <c r="D38" s="8">
        <v>670828.30000000005</v>
      </c>
      <c r="E38" s="8">
        <v>677069.3</v>
      </c>
      <c r="F38" s="12">
        <f t="shared" si="9"/>
        <v>6241</v>
      </c>
      <c r="G38" s="8">
        <v>749424.3</v>
      </c>
      <c r="H38" s="12">
        <f t="shared" si="10"/>
        <v>72355</v>
      </c>
      <c r="I38" s="8">
        <v>745298.6</v>
      </c>
      <c r="J38" s="12">
        <f t="shared" si="11"/>
        <v>-4125.7000000000698</v>
      </c>
      <c r="K38" s="8">
        <v>777714.3</v>
      </c>
      <c r="L38" s="12">
        <f t="shared" si="12"/>
        <v>32415.70000000007</v>
      </c>
      <c r="M38" s="10"/>
      <c r="N38" s="7">
        <f t="shared" si="13"/>
        <v>-777714.3</v>
      </c>
      <c r="O38" s="7">
        <f t="shared" ref="O38:O43" si="22">K38-D38</f>
        <v>106886</v>
      </c>
    </row>
    <row r="39" spans="1:15" ht="14.5" customHeight="1" x14ac:dyDescent="0.35">
      <c r="A39" s="21" t="s">
        <v>48</v>
      </c>
      <c r="B39" s="22" t="s">
        <v>25</v>
      </c>
      <c r="C39" s="23" t="s">
        <v>15</v>
      </c>
      <c r="D39" s="8">
        <v>765527.1</v>
      </c>
      <c r="E39" s="8">
        <v>932781.1</v>
      </c>
      <c r="F39" s="12">
        <f t="shared" si="9"/>
        <v>167254</v>
      </c>
      <c r="G39" s="8">
        <v>976189.9</v>
      </c>
      <c r="H39" s="12">
        <f t="shared" si="10"/>
        <v>43408.800000000047</v>
      </c>
      <c r="I39" s="8">
        <v>976138.9</v>
      </c>
      <c r="J39" s="12">
        <f t="shared" si="11"/>
        <v>-51</v>
      </c>
      <c r="K39" s="8">
        <v>970802.6</v>
      </c>
      <c r="L39" s="12">
        <f t="shared" si="12"/>
        <v>-5336.3000000000466</v>
      </c>
      <c r="M39" s="10"/>
      <c r="N39" s="7">
        <f t="shared" si="13"/>
        <v>-970802.6</v>
      </c>
      <c r="O39" s="7">
        <f t="shared" si="22"/>
        <v>205275.5</v>
      </c>
    </row>
    <row r="40" spans="1:15" ht="14.5" customHeight="1" x14ac:dyDescent="0.35">
      <c r="A40" s="21" t="s">
        <v>49</v>
      </c>
      <c r="B40" s="22" t="s">
        <v>25</v>
      </c>
      <c r="C40" s="23" t="s">
        <v>17</v>
      </c>
      <c r="D40" s="8">
        <v>141993.79999999999</v>
      </c>
      <c r="E40" s="8">
        <v>143736.79999999999</v>
      </c>
      <c r="F40" s="12">
        <f t="shared" si="9"/>
        <v>1743</v>
      </c>
      <c r="G40" s="8">
        <v>146591.29999999999</v>
      </c>
      <c r="H40" s="12">
        <f t="shared" si="10"/>
        <v>2854.5</v>
      </c>
      <c r="I40" s="8">
        <v>140254.79999999999</v>
      </c>
      <c r="J40" s="12">
        <f t="shared" si="11"/>
        <v>-6336.5</v>
      </c>
      <c r="K40" s="8">
        <v>136763.5</v>
      </c>
      <c r="L40" s="12">
        <f t="shared" si="12"/>
        <v>-3491.2999999999884</v>
      </c>
      <c r="M40" s="10"/>
      <c r="N40" s="7">
        <f t="shared" si="13"/>
        <v>-136763.5</v>
      </c>
      <c r="O40" s="7">
        <f t="shared" si="22"/>
        <v>-5230.2999999999884</v>
      </c>
    </row>
    <row r="41" spans="1:15" ht="27.45" customHeight="1" x14ac:dyDescent="0.35">
      <c r="A41" s="21" t="s">
        <v>50</v>
      </c>
      <c r="B41" s="22" t="s">
        <v>25</v>
      </c>
      <c r="C41" s="23" t="s">
        <v>21</v>
      </c>
      <c r="D41" s="8">
        <v>2615.4</v>
      </c>
      <c r="E41" s="8">
        <v>2661.5</v>
      </c>
      <c r="F41" s="12">
        <f t="shared" si="9"/>
        <v>46.099999999999909</v>
      </c>
      <c r="G41" s="8">
        <v>2913.2</v>
      </c>
      <c r="H41" s="12">
        <f t="shared" si="10"/>
        <v>251.69999999999982</v>
      </c>
      <c r="I41" s="8">
        <v>2859.9</v>
      </c>
      <c r="J41" s="12">
        <f t="shared" si="11"/>
        <v>-53.299999999999727</v>
      </c>
      <c r="K41" s="8">
        <v>2393.5</v>
      </c>
      <c r="L41" s="12">
        <f t="shared" si="12"/>
        <v>-466.40000000000009</v>
      </c>
      <c r="M41" s="10"/>
      <c r="N41" s="7">
        <f t="shared" si="13"/>
        <v>-2393.5</v>
      </c>
      <c r="O41" s="7">
        <f t="shared" si="22"/>
        <v>-221.90000000000009</v>
      </c>
    </row>
    <row r="42" spans="1:15" ht="14.5" customHeight="1" x14ac:dyDescent="0.35">
      <c r="A42" s="21" t="s">
        <v>51</v>
      </c>
      <c r="B42" s="22" t="s">
        <v>25</v>
      </c>
      <c r="C42" s="23" t="s">
        <v>25</v>
      </c>
      <c r="D42" s="8">
        <v>19775.5</v>
      </c>
      <c r="E42" s="8">
        <v>19775.5</v>
      </c>
      <c r="F42" s="12">
        <f t="shared" si="9"/>
        <v>0</v>
      </c>
      <c r="G42" s="8">
        <v>19805.5</v>
      </c>
      <c r="H42" s="12">
        <f t="shared" si="10"/>
        <v>30</v>
      </c>
      <c r="I42" s="8">
        <v>21025.200000000001</v>
      </c>
      <c r="J42" s="12">
        <f t="shared" si="11"/>
        <v>1219.7000000000007</v>
      </c>
      <c r="K42" s="8">
        <v>20605</v>
      </c>
      <c r="L42" s="12">
        <f t="shared" si="12"/>
        <v>-420.20000000000073</v>
      </c>
      <c r="M42" s="10"/>
      <c r="N42" s="7">
        <f t="shared" si="13"/>
        <v>-20605</v>
      </c>
      <c r="O42" s="7">
        <f t="shared" si="22"/>
        <v>829.5</v>
      </c>
    </row>
    <row r="43" spans="1:15" ht="14.5" customHeight="1" x14ac:dyDescent="0.35">
      <c r="A43" s="21" t="s">
        <v>52</v>
      </c>
      <c r="B43" s="22" t="s">
        <v>25</v>
      </c>
      <c r="C43" s="23" t="s">
        <v>29</v>
      </c>
      <c r="D43" s="8">
        <v>105811.6</v>
      </c>
      <c r="E43" s="8">
        <v>107336</v>
      </c>
      <c r="F43" s="12">
        <f t="shared" si="9"/>
        <v>1524.3999999999942</v>
      </c>
      <c r="G43" s="8">
        <v>112690.4</v>
      </c>
      <c r="H43" s="12">
        <f t="shared" si="10"/>
        <v>5354.3999999999942</v>
      </c>
      <c r="I43" s="8">
        <v>117471.2</v>
      </c>
      <c r="J43" s="12">
        <f t="shared" si="11"/>
        <v>4780.8000000000029</v>
      </c>
      <c r="K43" s="8">
        <v>118407.7</v>
      </c>
      <c r="L43" s="12">
        <f t="shared" si="12"/>
        <v>936.5</v>
      </c>
      <c r="M43" s="10"/>
      <c r="N43" s="7">
        <f t="shared" si="13"/>
        <v>-118407.7</v>
      </c>
      <c r="O43" s="7">
        <f t="shared" si="22"/>
        <v>12596.099999999991</v>
      </c>
    </row>
    <row r="44" spans="1:15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246176.2</v>
      </c>
      <c r="E44" s="13">
        <f t="shared" ref="E44:O44" si="23">SUM(E45:E46)</f>
        <v>253019.6</v>
      </c>
      <c r="F44" s="13">
        <f t="shared" si="23"/>
        <v>6843.400000000016</v>
      </c>
      <c r="G44" s="13">
        <f t="shared" si="23"/>
        <v>261949.9</v>
      </c>
      <c r="H44" s="13">
        <f t="shared" si="23"/>
        <v>8930.2999999999884</v>
      </c>
      <c r="I44" s="13">
        <f t="shared" si="23"/>
        <v>265606.7</v>
      </c>
      <c r="J44" s="13">
        <f t="shared" si="23"/>
        <v>3656.8000000000029</v>
      </c>
      <c r="K44" s="13">
        <f t="shared" si="23"/>
        <v>260494.59999999998</v>
      </c>
      <c r="L44" s="13">
        <f t="shared" si="23"/>
        <v>-5112.1000000000131</v>
      </c>
      <c r="M44" s="13">
        <f t="shared" si="23"/>
        <v>0</v>
      </c>
      <c r="N44" s="13">
        <f t="shared" si="23"/>
        <v>-260494.59999999998</v>
      </c>
      <c r="O44" s="13">
        <f t="shared" si="23"/>
        <v>14318.399999999994</v>
      </c>
    </row>
    <row r="45" spans="1:15" ht="14.5" customHeight="1" x14ac:dyDescent="0.35">
      <c r="A45" s="21" t="s">
        <v>54</v>
      </c>
      <c r="B45" s="22" t="s">
        <v>36</v>
      </c>
      <c r="C45" s="26" t="s">
        <v>12</v>
      </c>
      <c r="D45" s="27">
        <v>209270.9</v>
      </c>
      <c r="E45" s="27">
        <v>215299.20000000001</v>
      </c>
      <c r="F45" s="12">
        <f t="shared" si="9"/>
        <v>6028.3000000000175</v>
      </c>
      <c r="G45" s="27">
        <v>222729.5</v>
      </c>
      <c r="H45" s="12">
        <f t="shared" si="10"/>
        <v>7430.2999999999884</v>
      </c>
      <c r="I45" s="27">
        <v>225516.1</v>
      </c>
      <c r="J45" s="12">
        <f t="shared" si="11"/>
        <v>2786.6000000000058</v>
      </c>
      <c r="K45" s="28">
        <v>220078.8</v>
      </c>
      <c r="L45" s="12">
        <f t="shared" si="12"/>
        <v>-5437.3000000000175</v>
      </c>
      <c r="M45" s="8"/>
      <c r="N45" s="12">
        <f t="shared" si="13"/>
        <v>-220078.8</v>
      </c>
      <c r="O45" s="7">
        <f t="shared" ref="O45:O46" si="24">K45-D45</f>
        <v>10807.899999999994</v>
      </c>
    </row>
    <row r="46" spans="1:15" ht="27.45" customHeight="1" x14ac:dyDescent="0.35">
      <c r="A46" s="21" t="s">
        <v>55</v>
      </c>
      <c r="B46" s="22" t="s">
        <v>36</v>
      </c>
      <c r="C46" s="26" t="s">
        <v>19</v>
      </c>
      <c r="D46" s="27">
        <v>36905.300000000003</v>
      </c>
      <c r="E46" s="27">
        <v>37720.400000000001</v>
      </c>
      <c r="F46" s="12">
        <f t="shared" si="9"/>
        <v>815.09999999999854</v>
      </c>
      <c r="G46" s="27">
        <v>39220.400000000001</v>
      </c>
      <c r="H46" s="12">
        <f t="shared" si="10"/>
        <v>1500</v>
      </c>
      <c r="I46" s="27">
        <v>40090.6</v>
      </c>
      <c r="J46" s="12">
        <f t="shared" si="11"/>
        <v>870.19999999999709</v>
      </c>
      <c r="K46" s="28">
        <v>40415.800000000003</v>
      </c>
      <c r="L46" s="12">
        <f t="shared" si="12"/>
        <v>325.20000000000437</v>
      </c>
      <c r="M46" s="8"/>
      <c r="N46" s="12">
        <f t="shared" si="13"/>
        <v>-40415.800000000003</v>
      </c>
      <c r="O46" s="7">
        <f t="shared" si="24"/>
        <v>3510.5</v>
      </c>
    </row>
    <row r="47" spans="1:15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178817.19999999998</v>
      </c>
      <c r="E47" s="13">
        <f t="shared" ref="E47:O47" si="25">SUM(E48:E52)</f>
        <v>178847.19999999998</v>
      </c>
      <c r="F47" s="13">
        <f t="shared" si="25"/>
        <v>30</v>
      </c>
      <c r="G47" s="13">
        <f t="shared" si="25"/>
        <v>205016.09999999998</v>
      </c>
      <c r="H47" s="13">
        <f t="shared" si="25"/>
        <v>26168.899999999987</v>
      </c>
      <c r="I47" s="13">
        <f t="shared" si="25"/>
        <v>206558</v>
      </c>
      <c r="J47" s="13">
        <f t="shared" si="25"/>
        <v>1541.9000000000306</v>
      </c>
      <c r="K47" s="30">
        <f t="shared" si="25"/>
        <v>201202.6</v>
      </c>
      <c r="L47" s="13">
        <f t="shared" si="25"/>
        <v>-5355.4000000000069</v>
      </c>
      <c r="M47" s="13">
        <f t="shared" si="25"/>
        <v>0</v>
      </c>
      <c r="N47" s="13">
        <f t="shared" si="25"/>
        <v>-201202.6</v>
      </c>
      <c r="O47" s="13">
        <f t="shared" si="25"/>
        <v>22385.400000000009</v>
      </c>
    </row>
    <row r="48" spans="1:15" ht="14.5" customHeight="1" x14ac:dyDescent="0.35">
      <c r="A48" s="21" t="s">
        <v>57</v>
      </c>
      <c r="B48" s="22" t="s">
        <v>6</v>
      </c>
      <c r="C48" s="26" t="s">
        <v>12</v>
      </c>
      <c r="D48" s="27">
        <v>13564.3</v>
      </c>
      <c r="E48" s="27">
        <v>13564.3</v>
      </c>
      <c r="F48" s="12">
        <f t="shared" si="9"/>
        <v>0</v>
      </c>
      <c r="G48" s="27">
        <v>13564.3</v>
      </c>
      <c r="H48" s="12">
        <f t="shared" si="10"/>
        <v>0</v>
      </c>
      <c r="I48" s="27">
        <v>14128.2</v>
      </c>
      <c r="J48" s="12">
        <f t="shared" si="11"/>
        <v>563.90000000000146</v>
      </c>
      <c r="K48" s="28">
        <v>14097.9</v>
      </c>
      <c r="L48" s="12">
        <f t="shared" si="12"/>
        <v>-30.300000000001091</v>
      </c>
      <c r="M48" s="8"/>
      <c r="N48" s="7">
        <f t="shared" si="13"/>
        <v>-14097.9</v>
      </c>
      <c r="O48" s="7">
        <f t="shared" ref="O48:O52" si="26">K48-D48</f>
        <v>533.60000000000036</v>
      </c>
    </row>
    <row r="49" spans="1:20" ht="14.5" customHeight="1" x14ac:dyDescent="0.35">
      <c r="A49" s="25" t="s">
        <v>58</v>
      </c>
      <c r="B49" s="22" t="s">
        <v>6</v>
      </c>
      <c r="C49" s="26" t="s">
        <v>15</v>
      </c>
      <c r="D49" s="27">
        <v>0</v>
      </c>
      <c r="E49" s="27">
        <v>0</v>
      </c>
      <c r="F49" s="12">
        <f t="shared" si="9"/>
        <v>0</v>
      </c>
      <c r="G49" s="27"/>
      <c r="H49" s="12">
        <f t="shared" si="10"/>
        <v>0</v>
      </c>
      <c r="I49" s="27"/>
      <c r="J49" s="12">
        <f t="shared" si="11"/>
        <v>0</v>
      </c>
      <c r="K49" s="28">
        <v>0</v>
      </c>
      <c r="L49" s="12">
        <f t="shared" si="12"/>
        <v>0</v>
      </c>
      <c r="M49" s="8"/>
      <c r="N49" s="7">
        <f t="shared" si="13"/>
        <v>0</v>
      </c>
      <c r="O49" s="7">
        <f t="shared" si="26"/>
        <v>0</v>
      </c>
    </row>
    <row r="50" spans="1:20" ht="14.5" customHeight="1" x14ac:dyDescent="0.35">
      <c r="A50" s="21" t="s">
        <v>59</v>
      </c>
      <c r="B50" s="22" t="s">
        <v>6</v>
      </c>
      <c r="C50" s="26" t="s">
        <v>17</v>
      </c>
      <c r="D50" s="27">
        <v>49507</v>
      </c>
      <c r="E50" s="27">
        <v>49507</v>
      </c>
      <c r="F50" s="12">
        <f t="shared" si="9"/>
        <v>0</v>
      </c>
      <c r="G50" s="27">
        <v>57153.7</v>
      </c>
      <c r="H50" s="12">
        <f t="shared" si="10"/>
        <v>7646.6999999999971</v>
      </c>
      <c r="I50" s="27">
        <v>53716.3</v>
      </c>
      <c r="J50" s="12">
        <f t="shared" si="11"/>
        <v>-3437.3999999999942</v>
      </c>
      <c r="K50" s="28">
        <v>48720.2</v>
      </c>
      <c r="L50" s="12">
        <f t="shared" si="12"/>
        <v>-4996.1000000000058</v>
      </c>
      <c r="M50" s="8"/>
      <c r="N50" s="7">
        <f t="shared" si="13"/>
        <v>-48720.2</v>
      </c>
      <c r="O50" s="7">
        <f t="shared" si="26"/>
        <v>-786.80000000000291</v>
      </c>
    </row>
    <row r="51" spans="1:20" ht="14.5" customHeight="1" x14ac:dyDescent="0.35">
      <c r="A51" s="21" t="s">
        <v>60</v>
      </c>
      <c r="B51" s="22" t="s">
        <v>6</v>
      </c>
      <c r="C51" s="26" t="s">
        <v>19</v>
      </c>
      <c r="D51" s="27">
        <v>113434</v>
      </c>
      <c r="E51" s="27">
        <v>113434</v>
      </c>
      <c r="F51" s="12">
        <f t="shared" si="9"/>
        <v>0</v>
      </c>
      <c r="G51" s="27">
        <v>131956.29999999999</v>
      </c>
      <c r="H51" s="12">
        <f t="shared" si="10"/>
        <v>18522.299999999988</v>
      </c>
      <c r="I51" s="27">
        <v>136371.70000000001</v>
      </c>
      <c r="J51" s="12">
        <f t="shared" si="11"/>
        <v>4415.4000000000233</v>
      </c>
      <c r="K51" s="28">
        <v>136070.70000000001</v>
      </c>
      <c r="L51" s="12">
        <f t="shared" si="12"/>
        <v>-301</v>
      </c>
      <c r="M51" s="8"/>
      <c r="N51" s="7">
        <f t="shared" si="13"/>
        <v>-136070.70000000001</v>
      </c>
      <c r="O51" s="7">
        <f t="shared" si="26"/>
        <v>22636.700000000012</v>
      </c>
    </row>
    <row r="52" spans="1:20" ht="27.45" customHeight="1" x14ac:dyDescent="0.35">
      <c r="A52" s="21" t="s">
        <v>61</v>
      </c>
      <c r="B52" s="22" t="s">
        <v>6</v>
      </c>
      <c r="C52" s="26" t="s">
        <v>23</v>
      </c>
      <c r="D52" s="27">
        <v>2311.9</v>
      </c>
      <c r="E52" s="27">
        <v>2341.9</v>
      </c>
      <c r="F52" s="12">
        <f t="shared" si="9"/>
        <v>30</v>
      </c>
      <c r="G52" s="27">
        <v>2341.8000000000002</v>
      </c>
      <c r="H52" s="12">
        <f t="shared" si="10"/>
        <v>-9.9999999999909051E-2</v>
      </c>
      <c r="I52" s="27">
        <v>2341.8000000000002</v>
      </c>
      <c r="J52" s="12">
        <f t="shared" si="11"/>
        <v>0</v>
      </c>
      <c r="K52" s="28">
        <v>2313.8000000000002</v>
      </c>
      <c r="L52" s="12">
        <f t="shared" si="12"/>
        <v>-28</v>
      </c>
      <c r="M52" s="8"/>
      <c r="N52" s="7">
        <f t="shared" si="13"/>
        <v>-2313.8000000000002</v>
      </c>
      <c r="O52" s="7">
        <f t="shared" si="26"/>
        <v>1.9000000000000909</v>
      </c>
    </row>
    <row r="53" spans="1:20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218827.1</v>
      </c>
      <c r="E53" s="13">
        <f t="shared" ref="E53:O53" si="27">SUM(E54:E56)</f>
        <v>227738.9</v>
      </c>
      <c r="F53" s="13">
        <f t="shared" si="27"/>
        <v>8911.7999999999884</v>
      </c>
      <c r="G53" s="13">
        <f t="shared" si="27"/>
        <v>327683.40000000002</v>
      </c>
      <c r="H53" s="13">
        <f t="shared" si="27"/>
        <v>99944.500000000015</v>
      </c>
      <c r="I53" s="13">
        <f t="shared" si="27"/>
        <v>316586.3</v>
      </c>
      <c r="J53" s="13">
        <f t="shared" si="27"/>
        <v>-11097.100000000009</v>
      </c>
      <c r="K53" s="30">
        <f t="shared" si="27"/>
        <v>320256.8</v>
      </c>
      <c r="L53" s="13">
        <f t="shared" si="27"/>
        <v>3670.4999999999927</v>
      </c>
      <c r="M53" s="13">
        <f t="shared" si="27"/>
        <v>0</v>
      </c>
      <c r="N53" s="13">
        <f t="shared" si="27"/>
        <v>-320256.8</v>
      </c>
      <c r="O53" s="13">
        <f t="shared" si="27"/>
        <v>101429.69999999998</v>
      </c>
      <c r="Q53" s="40"/>
      <c r="R53" s="40"/>
      <c r="S53" s="40"/>
      <c r="T53" s="40"/>
    </row>
    <row r="54" spans="1:20" ht="14.5" customHeight="1" x14ac:dyDescent="0.35">
      <c r="A54" s="21" t="s">
        <v>63</v>
      </c>
      <c r="B54" s="22" t="s">
        <v>7</v>
      </c>
      <c r="C54" s="26" t="s">
        <v>12</v>
      </c>
      <c r="D54" s="27">
        <v>13232.8</v>
      </c>
      <c r="E54" s="27">
        <v>13782.3</v>
      </c>
      <c r="F54" s="12">
        <f t="shared" si="9"/>
        <v>549.5</v>
      </c>
      <c r="G54" s="27">
        <v>13782.3</v>
      </c>
      <c r="H54" s="12">
        <f t="shared" si="10"/>
        <v>0</v>
      </c>
      <c r="I54" s="27">
        <v>17500.400000000001</v>
      </c>
      <c r="J54" s="12">
        <f t="shared" si="11"/>
        <v>3718.1000000000022</v>
      </c>
      <c r="K54" s="28">
        <v>16986</v>
      </c>
      <c r="L54" s="12">
        <f t="shared" si="12"/>
        <v>-514.40000000000146</v>
      </c>
      <c r="M54" s="8"/>
      <c r="N54" s="12">
        <f t="shared" si="13"/>
        <v>-16986</v>
      </c>
      <c r="O54" s="7">
        <f t="shared" ref="O54:O56" si="28">K54-D54</f>
        <v>3753.2000000000007</v>
      </c>
    </row>
    <row r="55" spans="1:20" ht="14.5" customHeight="1" x14ac:dyDescent="0.35">
      <c r="A55" s="21" t="s">
        <v>64</v>
      </c>
      <c r="B55" s="22" t="s">
        <v>7</v>
      </c>
      <c r="C55" s="26" t="s">
        <v>15</v>
      </c>
      <c r="D55" s="27">
        <v>109041.2</v>
      </c>
      <c r="E55" s="27">
        <v>114936.7</v>
      </c>
      <c r="F55" s="12">
        <f t="shared" si="9"/>
        <v>5895.5</v>
      </c>
      <c r="G55" s="27">
        <v>210289.1</v>
      </c>
      <c r="H55" s="12">
        <f t="shared" si="10"/>
        <v>95352.400000000009</v>
      </c>
      <c r="I55" s="27">
        <v>194635.5</v>
      </c>
      <c r="J55" s="12">
        <f t="shared" si="11"/>
        <v>-15653.600000000006</v>
      </c>
      <c r="K55" s="28">
        <v>195603.3</v>
      </c>
      <c r="L55" s="12">
        <f t="shared" si="12"/>
        <v>967.79999999998836</v>
      </c>
      <c r="M55" s="8"/>
      <c r="N55" s="12">
        <f t="shared" si="13"/>
        <v>-195603.3</v>
      </c>
      <c r="O55" s="7">
        <f t="shared" si="28"/>
        <v>86562.099999999991</v>
      </c>
    </row>
    <row r="56" spans="1:20" ht="14.5" customHeight="1" x14ac:dyDescent="0.35">
      <c r="A56" s="25" t="s">
        <v>65</v>
      </c>
      <c r="B56" s="22" t="s">
        <v>7</v>
      </c>
      <c r="C56" s="26" t="s">
        <v>17</v>
      </c>
      <c r="D56" s="27">
        <v>96553.1</v>
      </c>
      <c r="E56" s="27">
        <v>99019.9</v>
      </c>
      <c r="F56" s="12">
        <f t="shared" si="9"/>
        <v>2466.7999999999884</v>
      </c>
      <c r="G56" s="27">
        <v>103612</v>
      </c>
      <c r="H56" s="12">
        <f t="shared" si="10"/>
        <v>4592.1000000000058</v>
      </c>
      <c r="I56" s="27">
        <v>104450.4</v>
      </c>
      <c r="J56" s="12">
        <f t="shared" si="11"/>
        <v>838.39999999999418</v>
      </c>
      <c r="K56" s="28">
        <v>107667.5</v>
      </c>
      <c r="L56" s="12">
        <f t="shared" si="12"/>
        <v>3217.1000000000058</v>
      </c>
      <c r="M56" s="8"/>
      <c r="N56" s="12">
        <f t="shared" si="13"/>
        <v>-107667.5</v>
      </c>
      <c r="O56" s="7">
        <f t="shared" si="28"/>
        <v>11114.399999999994</v>
      </c>
    </row>
    <row r="57" spans="1:20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O57" si="29">SUM(E58:E59)</f>
        <v>15352.7</v>
      </c>
      <c r="F57" s="13">
        <f t="shared" si="29"/>
        <v>0</v>
      </c>
      <c r="G57" s="13">
        <f t="shared" si="29"/>
        <v>20852.7</v>
      </c>
      <c r="H57" s="13">
        <f t="shared" si="29"/>
        <v>5500</v>
      </c>
      <c r="I57" s="13">
        <f t="shared" si="29"/>
        <v>25195.599999999999</v>
      </c>
      <c r="J57" s="13">
        <f t="shared" si="29"/>
        <v>4342.9000000000005</v>
      </c>
      <c r="K57" s="30">
        <f t="shared" si="29"/>
        <v>24962.300000000003</v>
      </c>
      <c r="L57" s="13">
        <f t="shared" si="29"/>
        <v>-233.29999999999927</v>
      </c>
      <c r="M57" s="13">
        <f t="shared" si="29"/>
        <v>0</v>
      </c>
      <c r="N57" s="13">
        <f t="shared" si="29"/>
        <v>-24962.300000000003</v>
      </c>
      <c r="O57" s="13">
        <f t="shared" si="29"/>
        <v>9609.6000000000022</v>
      </c>
    </row>
    <row r="58" spans="1:20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9"/>
        <v>0</v>
      </c>
      <c r="G58" s="27">
        <v>8092.3</v>
      </c>
      <c r="H58" s="12">
        <f t="shared" si="10"/>
        <v>3000</v>
      </c>
      <c r="I58" s="27">
        <v>8474.4</v>
      </c>
      <c r="J58" s="12">
        <f t="shared" si="11"/>
        <v>382.09999999999945</v>
      </c>
      <c r="K58" s="28">
        <v>8474.4</v>
      </c>
      <c r="L58" s="12">
        <f t="shared" si="12"/>
        <v>0</v>
      </c>
      <c r="M58" s="8"/>
      <c r="N58" s="7">
        <f t="shared" si="13"/>
        <v>-8474.4</v>
      </c>
      <c r="O58" s="7">
        <f t="shared" ref="O58:O59" si="30">K58-D58</f>
        <v>3382.0999999999995</v>
      </c>
    </row>
    <row r="59" spans="1:20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10260.4</v>
      </c>
      <c r="F59" s="12">
        <f t="shared" si="9"/>
        <v>0</v>
      </c>
      <c r="G59" s="27">
        <v>12760.4</v>
      </c>
      <c r="H59" s="12">
        <f t="shared" si="10"/>
        <v>2500</v>
      </c>
      <c r="I59" s="27">
        <v>16721.2</v>
      </c>
      <c r="J59" s="12">
        <f t="shared" si="11"/>
        <v>3960.8000000000011</v>
      </c>
      <c r="K59" s="28">
        <v>16487.900000000001</v>
      </c>
      <c r="L59" s="12">
        <f t="shared" si="12"/>
        <v>-233.29999999999927</v>
      </c>
      <c r="M59" s="8"/>
      <c r="N59" s="7">
        <f t="shared" si="13"/>
        <v>-16487.900000000001</v>
      </c>
      <c r="O59" s="7">
        <f t="shared" si="30"/>
        <v>6227.5000000000018</v>
      </c>
    </row>
    <row r="60" spans="1:20" ht="56.25" customHeight="1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O60" si="31">E61</f>
        <v>500</v>
      </c>
      <c r="F60" s="13">
        <f t="shared" si="31"/>
        <v>0</v>
      </c>
      <c r="G60" s="13">
        <f t="shared" si="31"/>
        <v>500</v>
      </c>
      <c r="H60" s="13">
        <f t="shared" si="31"/>
        <v>0</v>
      </c>
      <c r="I60" s="13">
        <f t="shared" si="31"/>
        <v>500</v>
      </c>
      <c r="J60" s="13">
        <f t="shared" si="31"/>
        <v>0</v>
      </c>
      <c r="K60" s="30">
        <f t="shared" si="31"/>
        <v>82.1</v>
      </c>
      <c r="L60" s="13">
        <f t="shared" si="31"/>
        <v>-417.9</v>
      </c>
      <c r="M60" s="13">
        <f t="shared" si="31"/>
        <v>0</v>
      </c>
      <c r="N60" s="13">
        <f t="shared" si="31"/>
        <v>-82.1</v>
      </c>
      <c r="O60" s="13">
        <f t="shared" si="31"/>
        <v>-417.9</v>
      </c>
    </row>
    <row r="61" spans="1:20" ht="40.5" customHeight="1" x14ac:dyDescent="0.35">
      <c r="A61" s="5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9"/>
        <v>0</v>
      </c>
      <c r="G61" s="7">
        <v>500</v>
      </c>
      <c r="H61" s="12">
        <f t="shared" si="10"/>
        <v>0</v>
      </c>
      <c r="I61" s="7">
        <v>500</v>
      </c>
      <c r="J61" s="12">
        <f t="shared" si="11"/>
        <v>0</v>
      </c>
      <c r="K61" s="31">
        <v>82.1</v>
      </c>
      <c r="L61" s="12">
        <f t="shared" si="12"/>
        <v>-417.9</v>
      </c>
      <c r="M61" s="7">
        <v>0</v>
      </c>
      <c r="N61" s="7">
        <f t="shared" si="13"/>
        <v>-82.1</v>
      </c>
      <c r="O61" s="7">
        <f>K61-D61</f>
        <v>-417.9</v>
      </c>
    </row>
    <row r="62" spans="1:20" s="1" customFormat="1" ht="15" customHeight="1" x14ac:dyDescent="0.35">
      <c r="A62" s="41" t="s">
        <v>69</v>
      </c>
      <c r="B62" s="41"/>
      <c r="C62" s="42"/>
      <c r="D62" s="13">
        <f t="shared" ref="D62:O62" si="32">D11+D20+D23+D30+D35+D37+D44+D47+D53+D57+D60</f>
        <v>4279195.3</v>
      </c>
      <c r="E62" s="13">
        <f t="shared" si="32"/>
        <v>4523914.5</v>
      </c>
      <c r="F62" s="13">
        <f t="shared" si="32"/>
        <v>244719.20000000007</v>
      </c>
      <c r="G62" s="13">
        <f t="shared" si="32"/>
        <v>4949996.7</v>
      </c>
      <c r="H62" s="13">
        <f t="shared" si="32"/>
        <v>426082.19999999995</v>
      </c>
      <c r="I62" s="13">
        <f t="shared" si="32"/>
        <v>6230701.4999999991</v>
      </c>
      <c r="J62" s="13">
        <f t="shared" si="32"/>
        <v>1280704.8</v>
      </c>
      <c r="K62" s="30">
        <f t="shared" si="32"/>
        <v>5408879.4999999981</v>
      </c>
      <c r="L62" s="13">
        <f t="shared" si="32"/>
        <v>-821822</v>
      </c>
      <c r="M62" s="13">
        <f t="shared" si="32"/>
        <v>0</v>
      </c>
      <c r="N62" s="13">
        <f t="shared" si="32"/>
        <v>-5408879.4999999981</v>
      </c>
      <c r="O62" s="13">
        <f t="shared" si="32"/>
        <v>1129684.2000000002</v>
      </c>
    </row>
  </sheetData>
  <mergeCells count="29">
    <mergeCell ref="N8:N9"/>
    <mergeCell ref="O7:O9"/>
    <mergeCell ref="A4:O4"/>
    <mergeCell ref="A5:O5"/>
    <mergeCell ref="D8:D9"/>
    <mergeCell ref="E6:O6"/>
    <mergeCell ref="E7:F7"/>
    <mergeCell ref="G7:H7"/>
    <mergeCell ref="I7:J7"/>
    <mergeCell ref="K7:L7"/>
    <mergeCell ref="M7:N7"/>
    <mergeCell ref="D6:D7"/>
    <mergeCell ref="M8:M9"/>
    <mergeCell ref="J1:L1"/>
    <mergeCell ref="A62:C62"/>
    <mergeCell ref="M1:N1"/>
    <mergeCell ref="Q53:T53"/>
    <mergeCell ref="B10:C10"/>
    <mergeCell ref="E8:E9"/>
    <mergeCell ref="F8:F9"/>
    <mergeCell ref="A6:A9"/>
    <mergeCell ref="B6:B9"/>
    <mergeCell ref="C6:C9"/>
    <mergeCell ref="G8:G9"/>
    <mergeCell ref="H8:H9"/>
    <mergeCell ref="I8:I9"/>
    <mergeCell ref="J8:J9"/>
    <mergeCell ref="K8:K9"/>
    <mergeCell ref="L8:L9"/>
  </mergeCells>
  <pageMargins left="0.39370078740157483" right="0.39370078740157483" top="0.39370078740157483" bottom="0.39370078740157483" header="0.31496062992125984" footer="0.31496062992125984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 (2)</vt:lpstr>
      <vt:lpstr>Table1</vt:lpstr>
      <vt:lpstr>'Table1 (2)'!Заголовки_для_печати</vt:lpstr>
      <vt:lpstr>'Table1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2025-03-04T03:41:58Z</dcterms:modified>
</cp:coreProperties>
</file>