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Отчеты\Годовой отчет\2024\Дополнительные материалы к проекту Решения по отчету за 2024 год\"/>
    </mc:Choice>
  </mc:AlternateContent>
  <bookViews>
    <workbookView xWindow="480" yWindow="437" windowWidth="25783" windowHeight="117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4" i="1" l="1"/>
  <c r="H19" i="1"/>
  <c r="G19" i="1"/>
  <c r="D11" i="1" l="1"/>
  <c r="D12" i="1"/>
  <c r="D22" i="1"/>
  <c r="G7" i="1" l="1"/>
  <c r="H7" i="1"/>
  <c r="I7" i="1"/>
  <c r="J7" i="1"/>
  <c r="G8" i="1"/>
  <c r="H8" i="1"/>
  <c r="I8" i="1"/>
  <c r="J8" i="1"/>
  <c r="G9" i="1"/>
  <c r="H9" i="1"/>
  <c r="I9" i="1"/>
  <c r="J9" i="1"/>
  <c r="G10" i="1"/>
  <c r="H10" i="1"/>
  <c r="I10" i="1"/>
  <c r="J10" i="1"/>
  <c r="G11" i="1"/>
  <c r="H11" i="1"/>
  <c r="I11" i="1"/>
  <c r="J11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H17" i="1"/>
  <c r="I17" i="1"/>
  <c r="J17" i="1"/>
  <c r="G18" i="1"/>
  <c r="H18" i="1"/>
  <c r="I18" i="1"/>
  <c r="J18" i="1"/>
  <c r="I19" i="1"/>
  <c r="J19" i="1"/>
  <c r="G20" i="1"/>
  <c r="H20" i="1"/>
  <c r="I20" i="1"/>
  <c r="J20" i="1"/>
  <c r="G21" i="1"/>
  <c r="H21" i="1"/>
  <c r="I21" i="1"/>
  <c r="J21" i="1"/>
  <c r="D24" i="1" l="1"/>
  <c r="G23" i="1"/>
  <c r="H23" i="1"/>
  <c r="I23" i="1"/>
  <c r="J23" i="1"/>
  <c r="F24" i="1"/>
  <c r="E24" i="1"/>
  <c r="J24" i="1" l="1"/>
  <c r="H24" i="1"/>
  <c r="G24" i="1"/>
  <c r="I24" i="1"/>
  <c r="I22" i="1"/>
  <c r="J22" i="1" l="1"/>
  <c r="G22" i="1" l="1"/>
  <c r="H22" i="1"/>
</calcChain>
</file>

<file path=xl/sharedStrings.xml><?xml version="1.0" encoding="utf-8"?>
<sst xmlns="http://schemas.openxmlformats.org/spreadsheetml/2006/main" count="52" uniqueCount="52">
  <si>
    <t>тыс. руб.</t>
  </si>
  <si>
    <t>№</t>
  </si>
  <si>
    <t>ВСЕГО</t>
  </si>
  <si>
    <t xml:space="preserve">Наименование муниципальной программы 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</si>
  <si>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</si>
  <si>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</si>
  <si>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</si>
  <si>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Формирование современной городской среды на территории муниципального образования городской округ "Охинский" 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</si>
  <si>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</si>
  <si>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</si>
  <si>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</t>
  </si>
  <si>
    <t xml:space="preserve">Муниципальная программа "Развитие сельского хозяйства муниципального образования городской округ "Охинский" </t>
  </si>
  <si>
    <t xml:space="preserve">Муниципальная программа "Совершенствование системы управления муниципальным имуществом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</si>
  <si>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</si>
  <si>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Муниципальная программа "Развитие культуры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</si>
  <si>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</t>
  </si>
  <si>
    <t xml:space="preserve"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</si>
  <si>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</t>
  </si>
  <si>
    <t>Муниципальная программа "Обеспечение населения муниципального образования городской округ "Охинский" качественным жильем"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</si>
  <si>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</si>
  <si>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Муниципальная программа муниципального образования городской округ "Охинский" "Совершенствование муниципального управления"</t>
  </si>
  <si>
    <t>Показатели уточненной сводной бюджетной росписи</t>
  </si>
  <si>
    <t>% кассового исполнения (к первоначальному плану)</t>
  </si>
  <si>
    <t>8=6/3</t>
  </si>
  <si>
    <t>% кассового исполнения от уточненной сводной бюджетной росписи</t>
  </si>
  <si>
    <t>9=4/3</t>
  </si>
  <si>
    <t>10=6/5</t>
  </si>
  <si>
    <t>Пояснение различий между первоначально утвержденными показателями расходов и фактическими значениями в случаях, если такие отклонения составили 5% и более как в большую, так и в меньшую сторону от первоначального бюджета</t>
  </si>
  <si>
    <t>Пояснение различий между уточненным планом по расходам и кассовым исполнением в случаях, если такие отклонения составили 5% и более как в большую, так и в меньшую сторону</t>
  </si>
  <si>
    <t>Использование и охрана земель на территории муниципального образования городской округ «Охинский»</t>
  </si>
  <si>
    <t xml:space="preserve">Информация к отчету об исполнении бюджета муниципального образования  городской округ "Охинский" за 2024 год </t>
  </si>
  <si>
    <t xml:space="preserve">Сведения о фактически произведенных расходах на реализацию муниципальных программ муниципального образования городской округ "Охинский" за 2024 год
в сравнении с первоначально утвержденными решением о бюджете значениями и с уточненными значениями с учетом внесенных изменений  </t>
  </si>
  <si>
    <t xml:space="preserve">Первоначальные плановые назначения, утвержденные решением Собрания от 21.12.2023
№ 7.7-1 </t>
  </si>
  <si>
    <t>Утверждено Решением о бюджете от 19.12.2024
№ 7.26-1</t>
  </si>
  <si>
    <t>Исполнение расходов за 2024 год</t>
  </si>
  <si>
    <t>Отклонение исполнения от первоначального плана на 2024 год</t>
  </si>
  <si>
    <t>% исполнения уточненного плана (в ред. Решения № 7.26-1) от первоначального плана</t>
  </si>
  <si>
    <t xml:space="preserve">Фактическое исполнение выше первоначального плана на 192427,8 тыс. рублей или на 9,7%, в связи с выделением дополнительных средств на обеспечение деятельности (оказание услуг) муниципальных учреждений, субсидии на развитие образования (благоустройство территории МБДОУ № 5 «Звездочка», капремонт кровли здания МБДОУ № 10 «Золушка», разработка ПСД: Капремонт кровли здания МБДОУ № 2 «Солнышко», проверка локально-сметного расчета ценообразования: Благоустройство территории МБДОУ № 5 «Звездочка»), укрепление материально-технической базы, устранение предписаний контролирующих органов муниципальным бюджетным учреждениям, из областного бюджета субвенции на реализацию Закона Сахалинской области от 18.03.2014 № 9-ЗО "Об образовании в Сахалинской области",  субвенции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попечительству", расходов на развитие инфраструктуры доступности качественного дошкольного образования (компенсация родительской платы) </t>
  </si>
  <si>
    <t>Фактическое исполнение выше первоначального плана на 87704,8 тыс. рублей или на 25,7%, в связи с выделением дополнительных средств на содержание автомобильных дорог общего пользования местного значения, ремонт участков автомобильных дорог, капитальный ремонт автомобильных дорог, приобретение специализированной техники для осуществления дорожной деятельности</t>
  </si>
  <si>
    <t>Фактическое исполнение ниже первоначального плана на 198,6 тыс. рублей или на 73,5%, в связи с сокращением расходов на повышение квалификации</t>
  </si>
  <si>
    <t>Фактическое исполнение выше первоначального плана на 2038951,7 тыс. рублей или на 139,9%, в связи с выделением дополнительных средств из областного и местного бюджета на денежное возмещение за изымаемые жилые помещения, переселение граждан из аварийного жилья, ликвидацию аварийного и непригодного для проживания жилищного фонда</t>
  </si>
  <si>
    <t>Фактическое исполнение выше первоначального плана на 42634,5 тыс. рублей или на 30,8%, в связи с выделением дополнительных средств на обеспечение освещения деятельности органов местного самоуправления в средствах массовой информации, субсидию на возмещение затрат в связи с оказанием услуг при осуществлении перевозок пассажиров автомобильным транспортом общего пользования, обеспечение деятельности органов местного самоуправления (текущее содержание здания, приобретение запчастей и ГСМ для служебных автомобилей, командировочные расходы); сокращением расходов по мероприятиям: предоставление бесплатного проезда в автомобильном пассажирском транспорте (кроме такси), совершенствование системы поддержки граждан; перераспределением средств по мероприятию устойчивое развитие коренных малочисленных народов Севера Сахалинской области на муниципальную программу "Совершенствование системы управления муниципальным имуществом в муниципальном образовании городской округ "Охинский"</t>
  </si>
  <si>
    <t>Фактическое исполнение выше первоначального плана на 423375,3 тыс. рублей или на 116,1%, в связи с выделением дополнительных средств из областного и местного бюджета в рамках подпрограммы "Чистая вода" на капитальные вложения в объекты муниципальной собственности; проведение капитального ремонта общего имущества в многоквартирных домах; мероприятия по созданию условий для управления многоквартирными домами; компенсация затрат или недополученных доходов в сфере жилищно-коммунального хозяйства; взносы на капитальный ремонт общего имущества в многоквартирных домах, расположенных на территории городского округа "Охинский", в части жилых и нежилых помещений, находящихся в муниципальной собственности;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отходов; организация электроснабжения в с. Рыбновск и с. Рыбное; энергосбережение, содержание и установка линий и оборудования уличного освещения г. Охи и сел; капитальный ремонт, устройство и реконструкция уличного освещения г. Охи и сел</t>
  </si>
  <si>
    <t>Фактическое исполнение выше первоначального плана на 1952,9 тыс. рублей или на 19,2%, в связи с выделением дополнительных средств из областного и местного бюджета на поддержку животноводства в личных подсобных хозяйствах</t>
  </si>
  <si>
    <t>Фактическое исполнение выше первоначального плана на 147374,1 тыс. рублей или на 727,3%, в связи с увеличением расходов по мероприятию приобретение имущества в собственность муниципального образования; мероприятию совершенствование системы учета объектов муниципальной собственности в реестре имущества муниципального образования; на возмещение и (или) финансовое обеспечение затрат, связанных с производством (реализацией) товаров, выполнением работ и оказанием услуг в сфере жилищно-коммунального хозяйства (МКП "ЖКХ"); финансовое обеспечение затрат, связанных с ремонтом объектов муниципальной собственности, переданной в хозяйственное ведение муниципальным унитарным предприятиям; на возмещение затрат, связанных с содержанием, обследованием и эксплуатацией муниципального имущества; на возмещение части экономически обоснованных затрат по содержанию муниципального имущества (МУП "Рынок Центральный"); оказание  финансовой помощи муниципальным унитарным предприятиям; ремонт имущества, находящегося в собственности МО городской округ «Охинский»</t>
  </si>
  <si>
    <t>Фактическое исполнение ниже первоначального плана на 556,8 тыс. рублей или на 15,9%, в связи с сокращением расходов на изготовление, приобретение и размещение печатной и полиграфической продукции, видеоматериалов, направленных на предупреждение и ликвидацию чрезвычайных ситуаций, обеспечению пожарной безопасности и безопасности людей на водных объектах; создание и содержание резерва материальных ресурсов для ликвидации чрезвычайных ситуаций; подготовку должностных лиц, специалистов гражданской обороны и звена РСЧС Охинского района;  создание резерва горюче-смазочных материалов</t>
  </si>
  <si>
    <t>Фактическое исполнение выше первоначального плана на 49958,8 тыс. рублей или на 17,0%, в связи с увеличением расходов по мероприятиям: развитие библиотечного дела, развитие культурно-досугового обслуживания населения;  развитие социально-культурной деятельности; поддержка и развитие отраслевого образования, кадрового потенциала в сфере культуры; обеспечение деятельности (оказание услуг) муниципальных учреждений</t>
  </si>
  <si>
    <t>Фактическое исполнение ниже первоначального плана на 266,0 тыс. рублей или на 53,2%, в связи с сокращением потребности по процентным платежам по муниципальному долгу</t>
  </si>
  <si>
    <t>Фактическое исполнение выше первоначального плана на 34874,4 тыс. рублей или на 18,2%, в связи с увеличением расходов на укрепление материально-технической базы и устранение предписаний контролирующих органов; финансовое обеспечение государственного (муниципального) задания на оказание государственных (муниципальных) услуг (выполнение работ); финансирование спортивных и физкультурно-оздоровительных мероприятий; развитие физической культуры и спорта (организация физкультурно-спортивной работы по месту жительства среди населения Сахалинской области, реализация дополнительных образовательных программ спортивной подготовки (выезды по базовым видам спорта, приобретение экипировки и инвентаря))</t>
  </si>
  <si>
    <t>Фактическое исполнение выше первоначального плана на 5642,3 тыс. рублей или на 173,6%, в связи увеличением субсидии за счет областного  бюджета на 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</si>
  <si>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Фактическое исполнение выше первоначального плана на 163680,4 тыс. рублей или на 108,7%, в связи  с выделением дополнительных средств на выполнение работ по капитальному ремонту дворовых территорий многоквартирных домов, проездов к дворовым территориям многоквартирных домов населенных пунктов;  капитальный ремонт и ремонт прочих территорий (пешеходные зоны, тротуары, площади и скверы); прочие мероприятия по благоустройству муниципального образования городской округ "Охинский"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</si>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</sst>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" fontId="11" fillId="3" borderId="13">
      <alignment horizontal="right" vertical="top" shrinkToFit="1"/>
    </xf>
  </cellStyleXfs>
  <cellXfs count="5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left" vertical="top" wrapText="1" readingOrder="1"/>
    </xf>
    <xf numFmtId="0" fontId="3" fillId="0" borderId="8" xfId="0" applyFont="1" applyBorder="1" applyAlignment="1">
      <alignment vertical="top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 readingOrder="1"/>
    </xf>
    <xf numFmtId="0" fontId="4" fillId="0" borderId="9" xfId="0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0" fillId="0" borderId="13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 readingOrder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10" fontId="2" fillId="0" borderId="1" xfId="0" applyNumberFormat="1" applyFont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12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</cellXfs>
  <cellStyles count="2">
    <cellStyle name="xl3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RowHeight="14.6" x14ac:dyDescent="0.4"/>
  <cols>
    <col min="1" max="1" width="5.3046875" customWidth="1"/>
    <col min="2" max="2" width="44.3046875" customWidth="1"/>
    <col min="3" max="3" width="15.765625" customWidth="1"/>
    <col min="4" max="4" width="13.3046875" customWidth="1"/>
    <col min="5" max="5" width="11.84375" customWidth="1"/>
    <col min="6" max="6" width="13" customWidth="1"/>
    <col min="7" max="7" width="13.921875" customWidth="1"/>
    <col min="8" max="8" width="13.84375" customWidth="1"/>
    <col min="9" max="9" width="15.3828125" customWidth="1"/>
    <col min="10" max="10" width="12.84375" customWidth="1"/>
    <col min="11" max="11" width="62.61328125" customWidth="1"/>
    <col min="12" max="12" width="36.61328125" customWidth="1"/>
  </cols>
  <sheetData>
    <row r="1" spans="1:13" ht="46.3" customHeight="1" x14ac:dyDescent="0.4">
      <c r="K1" s="47" t="s">
        <v>30</v>
      </c>
    </row>
    <row r="3" spans="1:13" ht="38.25" customHeight="1" x14ac:dyDescent="0.4">
      <c r="A3" s="57" t="s">
        <v>31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1"/>
    </row>
    <row r="4" spans="1:13" x14ac:dyDescent="0.4">
      <c r="A4" s="1"/>
      <c r="B4" s="1"/>
      <c r="C4" s="1"/>
      <c r="D4" s="1"/>
      <c r="E4" s="1"/>
      <c r="F4" s="1"/>
      <c r="G4" s="1"/>
      <c r="I4" s="1"/>
      <c r="J4" s="42" t="s">
        <v>0</v>
      </c>
      <c r="K4" s="1"/>
      <c r="L4" s="1"/>
    </row>
    <row r="5" spans="1:13" ht="101.6" customHeight="1" x14ac:dyDescent="0.4">
      <c r="A5" s="21" t="s">
        <v>1</v>
      </c>
      <c r="B5" s="21" t="s">
        <v>3</v>
      </c>
      <c r="C5" s="22" t="s">
        <v>32</v>
      </c>
      <c r="D5" s="23" t="s">
        <v>33</v>
      </c>
      <c r="E5" s="22" t="s">
        <v>21</v>
      </c>
      <c r="F5" s="22" t="s">
        <v>34</v>
      </c>
      <c r="G5" s="24" t="s">
        <v>35</v>
      </c>
      <c r="H5" s="43" t="s">
        <v>22</v>
      </c>
      <c r="I5" s="20" t="s">
        <v>36</v>
      </c>
      <c r="J5" s="20" t="s">
        <v>24</v>
      </c>
      <c r="K5" s="44" t="s">
        <v>27</v>
      </c>
      <c r="L5" s="45" t="s">
        <v>28</v>
      </c>
      <c r="M5" s="18"/>
    </row>
    <row r="6" spans="1:13" ht="26.05" customHeight="1" x14ac:dyDescent="0.4">
      <c r="A6" s="36">
        <v>1</v>
      </c>
      <c r="B6" s="37">
        <v>2</v>
      </c>
      <c r="C6" s="38">
        <v>3</v>
      </c>
      <c r="D6" s="39">
        <v>4</v>
      </c>
      <c r="E6" s="40">
        <v>5</v>
      </c>
      <c r="F6" s="38">
        <v>6</v>
      </c>
      <c r="G6" s="41">
        <v>7</v>
      </c>
      <c r="H6" s="33" t="s">
        <v>23</v>
      </c>
      <c r="I6" s="11" t="s">
        <v>25</v>
      </c>
      <c r="J6" s="11" t="s">
        <v>26</v>
      </c>
      <c r="K6" s="11">
        <v>11</v>
      </c>
      <c r="L6" s="11">
        <v>12</v>
      </c>
      <c r="M6" s="18"/>
    </row>
    <row r="7" spans="1:13" ht="192.9" x14ac:dyDescent="0.4">
      <c r="A7" s="2">
        <v>1</v>
      </c>
      <c r="B7" s="3" t="s">
        <v>20</v>
      </c>
      <c r="C7" s="25">
        <v>138569.4</v>
      </c>
      <c r="D7" s="25">
        <v>183023.8</v>
      </c>
      <c r="E7" s="49">
        <v>183023.8</v>
      </c>
      <c r="F7" s="50">
        <v>181203.86428000001</v>
      </c>
      <c r="G7" s="7">
        <f>SUM(F7-C7)</f>
        <v>42634.464280000015</v>
      </c>
      <c r="H7" s="34">
        <f>SUM(F7/C7)</f>
        <v>1.3076758958327019</v>
      </c>
      <c r="I7" s="8">
        <f>D7/C7</f>
        <v>1.3208096448422235</v>
      </c>
      <c r="J7" s="8">
        <f>F7/E7</f>
        <v>0.99005628929133815</v>
      </c>
      <c r="K7" s="19" t="s">
        <v>41</v>
      </c>
      <c r="L7" s="31"/>
    </row>
    <row r="8" spans="1:13" ht="205.75" x14ac:dyDescent="0.4">
      <c r="A8" s="2">
        <v>2</v>
      </c>
      <c r="B8" s="3" t="s">
        <v>8</v>
      </c>
      <c r="C8" s="25">
        <v>1979782.5</v>
      </c>
      <c r="D8" s="25">
        <v>2192187.6</v>
      </c>
      <c r="E8" s="49">
        <v>2192187.6</v>
      </c>
      <c r="F8" s="50">
        <v>2172210.3340500002</v>
      </c>
      <c r="G8" s="7">
        <f t="shared" ref="G8:G19" si="0">SUM(F8-C8)</f>
        <v>192427.83405000018</v>
      </c>
      <c r="H8" s="34">
        <f t="shared" ref="H8:H24" si="1">SUM(F8/C8)</f>
        <v>1.0971964516556745</v>
      </c>
      <c r="I8" s="8">
        <f t="shared" ref="I8:I24" si="2">D8/C8</f>
        <v>1.1072870883544026</v>
      </c>
      <c r="J8" s="8">
        <f t="shared" ref="J8:J24" si="3">F8/E8</f>
        <v>0.99088706370294222</v>
      </c>
      <c r="K8" s="19" t="s">
        <v>37</v>
      </c>
      <c r="L8" s="31"/>
    </row>
    <row r="9" spans="1:13" ht="77.150000000000006" x14ac:dyDescent="0.4">
      <c r="A9" s="2">
        <v>3</v>
      </c>
      <c r="B9" s="3" t="s">
        <v>19</v>
      </c>
      <c r="C9" s="25">
        <v>341651.5</v>
      </c>
      <c r="D9" s="25">
        <v>429356.9</v>
      </c>
      <c r="E9" s="49">
        <v>429356.9</v>
      </c>
      <c r="F9" s="50">
        <v>429356.34750999999</v>
      </c>
      <c r="G9" s="7">
        <f t="shared" si="0"/>
        <v>87704.847509999992</v>
      </c>
      <c r="H9" s="34">
        <f t="shared" si="1"/>
        <v>1.2567085100167861</v>
      </c>
      <c r="I9" s="8">
        <f t="shared" si="2"/>
        <v>1.2567101271324728</v>
      </c>
      <c r="J9" s="8">
        <f t="shared" si="3"/>
        <v>0.99999871321504319</v>
      </c>
      <c r="K9" s="19" t="s">
        <v>38</v>
      </c>
      <c r="L9" s="31"/>
    </row>
    <row r="10" spans="1:13" ht="64.3" x14ac:dyDescent="0.4">
      <c r="A10" s="2">
        <v>4</v>
      </c>
      <c r="B10" s="3" t="s">
        <v>9</v>
      </c>
      <c r="C10" s="25">
        <v>270</v>
      </c>
      <c r="D10" s="25">
        <v>71.5</v>
      </c>
      <c r="E10" s="49">
        <v>71.5</v>
      </c>
      <c r="F10" s="50">
        <v>71.45</v>
      </c>
      <c r="G10" s="7">
        <f t="shared" si="0"/>
        <v>-198.55</v>
      </c>
      <c r="H10" s="34">
        <f t="shared" si="1"/>
        <v>0.26462962962962966</v>
      </c>
      <c r="I10" s="8">
        <f t="shared" si="2"/>
        <v>0.26481481481481484</v>
      </c>
      <c r="J10" s="8">
        <f t="shared" si="3"/>
        <v>0.99930069930069931</v>
      </c>
      <c r="K10" s="55" t="s">
        <v>39</v>
      </c>
      <c r="L10" s="31"/>
    </row>
    <row r="11" spans="1:13" ht="64.3" x14ac:dyDescent="0.4">
      <c r="A11" s="2">
        <v>5</v>
      </c>
      <c r="B11" s="3" t="s">
        <v>18</v>
      </c>
      <c r="C11" s="25">
        <v>1457545.6</v>
      </c>
      <c r="D11" s="25">
        <f>3499416.9+463.2</f>
        <v>3499880.1</v>
      </c>
      <c r="E11" s="49">
        <v>3499416.9</v>
      </c>
      <c r="F11" s="50">
        <v>3496497.3062</v>
      </c>
      <c r="G11" s="7">
        <f t="shared" si="0"/>
        <v>2038951.7061999999</v>
      </c>
      <c r="H11" s="34">
        <f t="shared" si="1"/>
        <v>2.3988939393731488</v>
      </c>
      <c r="I11" s="8">
        <f t="shared" si="2"/>
        <v>2.4012148230559647</v>
      </c>
      <c r="J11" s="8">
        <f t="shared" si="3"/>
        <v>0.99916569134703559</v>
      </c>
      <c r="K11" s="19" t="s">
        <v>40</v>
      </c>
      <c r="L11" s="28"/>
    </row>
    <row r="12" spans="1:13" ht="218.6" x14ac:dyDescent="0.4">
      <c r="A12" s="2">
        <v>6</v>
      </c>
      <c r="B12" s="3" t="s">
        <v>10</v>
      </c>
      <c r="C12" s="25">
        <v>364794.5</v>
      </c>
      <c r="D12" s="25">
        <f>790579.4-3517.2-108.8-10893.4-337</f>
        <v>775723</v>
      </c>
      <c r="E12" s="49">
        <v>790579.4</v>
      </c>
      <c r="F12" s="50">
        <v>788169.80322999996</v>
      </c>
      <c r="G12" s="7">
        <f t="shared" si="0"/>
        <v>423375.30322999996</v>
      </c>
      <c r="H12" s="34">
        <f t="shared" si="1"/>
        <v>2.1605857632996108</v>
      </c>
      <c r="I12" s="8">
        <f t="shared" si="2"/>
        <v>2.1264657224821097</v>
      </c>
      <c r="J12" s="8">
        <f t="shared" si="3"/>
        <v>0.99695211288075547</v>
      </c>
      <c r="K12" s="19" t="s">
        <v>42</v>
      </c>
      <c r="L12" s="28"/>
    </row>
    <row r="13" spans="1:13" ht="56.7" customHeight="1" x14ac:dyDescent="0.4">
      <c r="A13" s="2">
        <v>7</v>
      </c>
      <c r="B13" s="3" t="s">
        <v>11</v>
      </c>
      <c r="C13" s="25">
        <v>10164.299999999999</v>
      </c>
      <c r="D13" s="25">
        <v>12117.3</v>
      </c>
      <c r="E13" s="49">
        <v>12117.3</v>
      </c>
      <c r="F13" s="50">
        <v>12117.2165</v>
      </c>
      <c r="G13" s="7">
        <f t="shared" si="0"/>
        <v>1952.9165000000012</v>
      </c>
      <c r="H13" s="34">
        <f t="shared" si="1"/>
        <v>1.1921348740198539</v>
      </c>
      <c r="I13" s="8">
        <f t="shared" si="2"/>
        <v>1.1921430890469584</v>
      </c>
      <c r="J13" s="8">
        <f t="shared" si="3"/>
        <v>0.99999310902593819</v>
      </c>
      <c r="K13" s="19" t="s">
        <v>43</v>
      </c>
      <c r="L13" s="31"/>
    </row>
    <row r="14" spans="1:13" ht="205.75" x14ac:dyDescent="0.4">
      <c r="A14" s="2">
        <v>8</v>
      </c>
      <c r="B14" s="3" t="s">
        <v>12</v>
      </c>
      <c r="C14" s="25">
        <v>20264.099999999999</v>
      </c>
      <c r="D14" s="25">
        <v>167654.5</v>
      </c>
      <c r="E14" s="49">
        <v>167654.5</v>
      </c>
      <c r="F14" s="50">
        <v>167638.21588999999</v>
      </c>
      <c r="G14" s="7">
        <f t="shared" si="0"/>
        <v>147374.11588999999</v>
      </c>
      <c r="H14" s="34">
        <f t="shared" si="1"/>
        <v>8.2726701847108934</v>
      </c>
      <c r="I14" s="8">
        <f t="shared" si="2"/>
        <v>8.2734737787515851</v>
      </c>
      <c r="J14" s="8">
        <f t="shared" si="3"/>
        <v>0.999902871023444</v>
      </c>
      <c r="K14" s="19" t="s">
        <v>44</v>
      </c>
      <c r="L14" s="31"/>
    </row>
    <row r="15" spans="1:13" ht="117.45" customHeight="1" x14ac:dyDescent="0.4">
      <c r="A15" s="2">
        <v>9</v>
      </c>
      <c r="B15" s="3" t="s">
        <v>13</v>
      </c>
      <c r="C15" s="25">
        <v>3493.2</v>
      </c>
      <c r="D15" s="25">
        <v>2936.6</v>
      </c>
      <c r="E15" s="49">
        <v>2936.6</v>
      </c>
      <c r="F15" s="50">
        <v>2936.4232000000002</v>
      </c>
      <c r="G15" s="7">
        <f t="shared" si="0"/>
        <v>-556.77679999999964</v>
      </c>
      <c r="H15" s="34">
        <f t="shared" si="1"/>
        <v>0.8406112447039964</v>
      </c>
      <c r="I15" s="8">
        <f t="shared" si="2"/>
        <v>0.84066185732279863</v>
      </c>
      <c r="J15" s="8">
        <f t="shared" si="3"/>
        <v>0.99993979431996194</v>
      </c>
      <c r="K15" s="19" t="s">
        <v>45</v>
      </c>
      <c r="L15" s="32"/>
    </row>
    <row r="16" spans="1:13" ht="77.150000000000006" x14ac:dyDescent="0.4">
      <c r="A16" s="2">
        <v>10</v>
      </c>
      <c r="B16" s="3" t="s">
        <v>14</v>
      </c>
      <c r="C16" s="25">
        <v>293405.40000000002</v>
      </c>
      <c r="D16" s="25">
        <v>351281.6</v>
      </c>
      <c r="E16" s="49">
        <v>351281.6</v>
      </c>
      <c r="F16" s="50">
        <v>343364.15241000004</v>
      </c>
      <c r="G16" s="7">
        <f t="shared" si="0"/>
        <v>49958.752410000016</v>
      </c>
      <c r="H16" s="34">
        <f t="shared" si="1"/>
        <v>1.1702720959123452</v>
      </c>
      <c r="I16" s="8">
        <f t="shared" si="2"/>
        <v>1.1972567648720847</v>
      </c>
      <c r="J16" s="8">
        <f t="shared" si="3"/>
        <v>0.97746125162832342</v>
      </c>
      <c r="K16" s="27" t="s">
        <v>46</v>
      </c>
      <c r="L16" s="31"/>
    </row>
    <row r="17" spans="1:12" ht="51.45" x14ac:dyDescent="0.4">
      <c r="A17" s="2">
        <v>11</v>
      </c>
      <c r="B17" s="3" t="s">
        <v>15</v>
      </c>
      <c r="C17" s="25">
        <v>500</v>
      </c>
      <c r="D17" s="25">
        <v>234.1</v>
      </c>
      <c r="E17" s="49">
        <v>234.1</v>
      </c>
      <c r="F17" s="50">
        <v>234.01088000000001</v>
      </c>
      <c r="G17" s="7">
        <f t="shared" si="0"/>
        <v>-265.98911999999996</v>
      </c>
      <c r="H17" s="34">
        <f t="shared" si="1"/>
        <v>0.46802176000000001</v>
      </c>
      <c r="I17" s="8">
        <f t="shared" si="2"/>
        <v>0.46820000000000001</v>
      </c>
      <c r="J17" s="30">
        <f t="shared" si="3"/>
        <v>0.99961930798803944</v>
      </c>
      <c r="K17" s="56" t="s">
        <v>47</v>
      </c>
      <c r="L17" s="31"/>
    </row>
    <row r="18" spans="1:12" ht="141.44999999999999" customHeight="1" x14ac:dyDescent="0.4">
      <c r="A18" s="2">
        <v>12</v>
      </c>
      <c r="B18" s="3" t="s">
        <v>16</v>
      </c>
      <c r="C18" s="25">
        <v>191770.7</v>
      </c>
      <c r="D18" s="25">
        <v>230647.2</v>
      </c>
      <c r="E18" s="49">
        <v>230647.2</v>
      </c>
      <c r="F18" s="50">
        <v>226645.11341999998</v>
      </c>
      <c r="G18" s="7">
        <f t="shared" si="0"/>
        <v>34874.413419999968</v>
      </c>
      <c r="H18" s="34">
        <f t="shared" si="1"/>
        <v>1.1818547537241089</v>
      </c>
      <c r="I18" s="8">
        <f t="shared" si="2"/>
        <v>1.2027238780481064</v>
      </c>
      <c r="J18" s="8">
        <f t="shared" si="3"/>
        <v>0.98264844932000028</v>
      </c>
      <c r="K18" s="55" t="s">
        <v>48</v>
      </c>
      <c r="L18" s="31"/>
    </row>
    <row r="19" spans="1:12" ht="102.9" x14ac:dyDescent="0.4">
      <c r="A19" s="2">
        <v>13</v>
      </c>
      <c r="B19" s="3" t="s">
        <v>17</v>
      </c>
      <c r="C19" s="25">
        <v>3249.5</v>
      </c>
      <c r="D19" s="25">
        <v>8891.9</v>
      </c>
      <c r="E19" s="49">
        <v>8891.9</v>
      </c>
      <c r="F19" s="50">
        <v>8891.7525900000001</v>
      </c>
      <c r="G19" s="7">
        <f>SUM(F19-C19)</f>
        <v>5642.2525900000001</v>
      </c>
      <c r="H19" s="34">
        <f>SUM(F19/C19)</f>
        <v>2.7363448499769194</v>
      </c>
      <c r="I19" s="8">
        <f t="shared" si="2"/>
        <v>2.7363902138790581</v>
      </c>
      <c r="J19" s="8">
        <f t="shared" si="3"/>
        <v>0.9999834219908007</v>
      </c>
      <c r="K19" s="27" t="s">
        <v>49</v>
      </c>
      <c r="L19" s="31"/>
    </row>
    <row r="20" spans="1:12" ht="25.75" hidden="1" x14ac:dyDescent="0.4">
      <c r="A20" s="2">
        <v>14</v>
      </c>
      <c r="B20" s="12" t="s">
        <v>4</v>
      </c>
      <c r="C20" s="4"/>
      <c r="D20" s="14"/>
      <c r="E20" s="49"/>
      <c r="F20" s="50"/>
      <c r="G20" s="7">
        <f t="shared" ref="G20:G22" si="4">SUM(F20-C20)</f>
        <v>0</v>
      </c>
      <c r="H20" s="34" t="e">
        <f t="shared" ref="H20:H22" si="5">SUM(F20/C20)</f>
        <v>#DIV/0!</v>
      </c>
      <c r="I20" s="8" t="e">
        <f t="shared" si="2"/>
        <v>#DIV/0!</v>
      </c>
      <c r="J20" s="8" t="e">
        <f t="shared" si="3"/>
        <v>#DIV/0!</v>
      </c>
      <c r="K20" s="16" t="s">
        <v>6</v>
      </c>
      <c r="L20" s="31"/>
    </row>
    <row r="21" spans="1:12" ht="27.75" customHeight="1" x14ac:dyDescent="0.4">
      <c r="A21" s="2">
        <v>14</v>
      </c>
      <c r="B21" s="5" t="s">
        <v>5</v>
      </c>
      <c r="C21" s="25">
        <v>83.5</v>
      </c>
      <c r="D21" s="25">
        <v>83.5</v>
      </c>
      <c r="E21" s="51">
        <v>83.5</v>
      </c>
      <c r="F21" s="52">
        <v>83.47</v>
      </c>
      <c r="G21" s="7">
        <f t="shared" si="4"/>
        <v>-3.0000000000001137E-2</v>
      </c>
      <c r="H21" s="34">
        <f t="shared" si="1"/>
        <v>0.99964071856287429</v>
      </c>
      <c r="I21" s="8">
        <f t="shared" si="2"/>
        <v>1</v>
      </c>
      <c r="J21" s="8">
        <f t="shared" si="3"/>
        <v>0.99964071856287429</v>
      </c>
      <c r="K21" s="26"/>
      <c r="L21" s="31"/>
    </row>
    <row r="22" spans="1:12" ht="90" x14ac:dyDescent="0.4">
      <c r="A22" s="2">
        <v>15</v>
      </c>
      <c r="B22" s="48" t="s">
        <v>7</v>
      </c>
      <c r="C22" s="25">
        <v>150559.29999999999</v>
      </c>
      <c r="D22" s="25">
        <f>316621.1+114.9+3.5-2089.9</f>
        <v>314649.59999999998</v>
      </c>
      <c r="E22" s="50">
        <v>316621.09999999998</v>
      </c>
      <c r="F22" s="50">
        <v>314239.67610000004</v>
      </c>
      <c r="G22" s="7">
        <f t="shared" si="4"/>
        <v>163680.37610000005</v>
      </c>
      <c r="H22" s="30">
        <f t="shared" si="5"/>
        <v>2.0871488914998944</v>
      </c>
      <c r="I22" s="8">
        <f t="shared" si="2"/>
        <v>2.0898715655558973</v>
      </c>
      <c r="J22" s="8">
        <f t="shared" si="3"/>
        <v>0.99247863171469008</v>
      </c>
      <c r="K22" s="19" t="s">
        <v>50</v>
      </c>
      <c r="L22" s="31"/>
    </row>
    <row r="23" spans="1:12" ht="38.6" hidden="1" x14ac:dyDescent="0.4">
      <c r="A23" s="2">
        <v>16</v>
      </c>
      <c r="B23" s="46" t="s">
        <v>29</v>
      </c>
      <c r="C23" s="25"/>
      <c r="D23" s="25"/>
      <c r="E23" s="53"/>
      <c r="F23" s="54"/>
      <c r="G23" s="7">
        <f t="shared" ref="G23" si="6">SUM(F23-C23)</f>
        <v>0</v>
      </c>
      <c r="H23" s="30" t="e">
        <f t="shared" ref="H23" si="7">SUM(F23/C23)</f>
        <v>#DIV/0!</v>
      </c>
      <c r="I23" s="8" t="e">
        <f t="shared" ref="I23" si="8">D23/C23</f>
        <v>#DIV/0!</v>
      </c>
      <c r="J23" s="8" t="e">
        <f t="shared" ref="J23" si="9">F23/E23</f>
        <v>#DIV/0!</v>
      </c>
      <c r="K23" s="19"/>
      <c r="L23" s="31"/>
    </row>
    <row r="24" spans="1:12" ht="30.75" customHeight="1" x14ac:dyDescent="0.4">
      <c r="A24" s="6"/>
      <c r="B24" s="13" t="s">
        <v>2</v>
      </c>
      <c r="C24" s="15">
        <f>SUM(C7:C23)</f>
        <v>4956103.5</v>
      </c>
      <c r="D24" s="15">
        <f t="shared" ref="D24" si="10">SUM(D7:D23)</f>
        <v>8168739.1999999993</v>
      </c>
      <c r="E24" s="15">
        <f>SUM(E7:E23)</f>
        <v>8185103.8999999985</v>
      </c>
      <c r="F24" s="15">
        <f>SUM(F7:F23)</f>
        <v>8143659.1362599982</v>
      </c>
      <c r="G24" s="9">
        <f>SUM(F24-C24)</f>
        <v>3187555.6362599982</v>
      </c>
      <c r="H24" s="35">
        <f t="shared" si="1"/>
        <v>1.6431576007764968</v>
      </c>
      <c r="I24" s="10">
        <f t="shared" si="2"/>
        <v>1.6482180406442277</v>
      </c>
      <c r="J24" s="29">
        <f t="shared" si="3"/>
        <v>0.99493656229091965</v>
      </c>
      <c r="K24" s="17"/>
      <c r="L24" s="31"/>
    </row>
    <row r="25" spans="1:12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4">
      <c r="A26" s="1" t="s">
        <v>51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</sheetData>
  <mergeCells count="1">
    <mergeCell ref="A3:K3"/>
  </mergeCells>
  <pageMargins left="0" right="0" top="0.74803149606299213" bottom="0" header="0" footer="0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2023-04-03T00:37:55Z</cp:lastPrinted>
  <dcterms:created xsi:type="dcterms:W3CDTF">2017-05-26T04:50:32Z</dcterms:created>
  <dcterms:modified xsi:type="dcterms:W3CDTF">2025-03-20T08:03:36Z</dcterms:modified>
</cp:coreProperties>
</file>